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LACKBACK 2021\Školky Strakonice\školky podklady\MŠ Holečkova Čtyřlístek\"/>
    </mc:Choice>
  </mc:AlternateContent>
  <xr:revisionPtr revIDLastSave="0" documentId="8_{E0F6CD5D-6974-4A9B-86CF-FABDF3807E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21-09-3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21-09-30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21-09-30 Pol'!$A$1:$X$230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17" i="1" s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G43" i="1" s="1"/>
  <c r="G25" i="1" s="1"/>
  <c r="A25" i="1" s="1"/>
  <c r="F39" i="1"/>
  <c r="G229" i="12"/>
  <c r="BA207" i="12"/>
  <c r="BA200" i="12"/>
  <c r="BA190" i="12"/>
  <c r="BA183" i="12"/>
  <c r="BA149" i="12"/>
  <c r="BA142" i="12"/>
  <c r="BA110" i="12"/>
  <c r="BA103" i="12"/>
  <c r="BA94" i="12"/>
  <c r="BA64" i="12"/>
  <c r="BA57" i="12"/>
  <c r="BA42" i="12"/>
  <c r="BA35" i="12"/>
  <c r="BA30" i="12"/>
  <c r="BA17" i="12"/>
  <c r="G8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6" i="12"/>
  <c r="I16" i="12"/>
  <c r="K16" i="12"/>
  <c r="M16" i="12"/>
  <c r="O16" i="12"/>
  <c r="Q16" i="12"/>
  <c r="V16" i="12"/>
  <c r="G21" i="12"/>
  <c r="O21" i="12"/>
  <c r="G22" i="12"/>
  <c r="I22" i="12"/>
  <c r="I21" i="12" s="1"/>
  <c r="K22" i="12"/>
  <c r="M22" i="12"/>
  <c r="M21" i="12" s="1"/>
  <c r="O22" i="12"/>
  <c r="Q22" i="12"/>
  <c r="Q21" i="12" s="1"/>
  <c r="V22" i="12"/>
  <c r="V21" i="12" s="1"/>
  <c r="G23" i="12"/>
  <c r="I23" i="12"/>
  <c r="K23" i="12"/>
  <c r="K21" i="12" s="1"/>
  <c r="M23" i="12"/>
  <c r="O23" i="12"/>
  <c r="Q23" i="12"/>
  <c r="V23" i="12"/>
  <c r="K24" i="12"/>
  <c r="Q24" i="12"/>
  <c r="G25" i="12"/>
  <c r="G24" i="12" s="1"/>
  <c r="I25" i="12"/>
  <c r="I24" i="12" s="1"/>
  <c r="K25" i="12"/>
  <c r="O25" i="12"/>
  <c r="O24" i="12" s="1"/>
  <c r="Q25" i="12"/>
  <c r="V25" i="12"/>
  <c r="V24" i="12" s="1"/>
  <c r="G26" i="12"/>
  <c r="I26" i="12"/>
  <c r="Q26" i="12"/>
  <c r="G27" i="12"/>
  <c r="I27" i="12"/>
  <c r="K27" i="12"/>
  <c r="K26" i="12" s="1"/>
  <c r="M27" i="12"/>
  <c r="M26" i="12" s="1"/>
  <c r="O27" i="12"/>
  <c r="O26" i="12" s="1"/>
  <c r="Q27" i="12"/>
  <c r="V27" i="12"/>
  <c r="V26" i="12" s="1"/>
  <c r="G29" i="12"/>
  <c r="G28" i="12" s="1"/>
  <c r="I29" i="12"/>
  <c r="I28" i="12" s="1"/>
  <c r="K29" i="12"/>
  <c r="M29" i="12"/>
  <c r="O29" i="12"/>
  <c r="O28" i="12" s="1"/>
  <c r="Q29" i="12"/>
  <c r="Q28" i="12" s="1"/>
  <c r="V29" i="12"/>
  <c r="V28" i="12" s="1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9" i="12"/>
  <c r="M39" i="12" s="1"/>
  <c r="M28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K28" i="12" s="1"/>
  <c r="M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6" i="12"/>
  <c r="I46" i="12"/>
  <c r="O46" i="12"/>
  <c r="Q46" i="12"/>
  <c r="G47" i="12"/>
  <c r="I47" i="12"/>
  <c r="K47" i="12"/>
  <c r="K46" i="12" s="1"/>
  <c r="M47" i="12"/>
  <c r="M46" i="12" s="1"/>
  <c r="O47" i="12"/>
  <c r="Q47" i="12"/>
  <c r="V47" i="12"/>
  <c r="V46" i="12" s="1"/>
  <c r="G50" i="12"/>
  <c r="G49" i="12" s="1"/>
  <c r="I50" i="12"/>
  <c r="I49" i="12" s="1"/>
  <c r="K50" i="12"/>
  <c r="O50" i="12"/>
  <c r="O49" i="12" s="1"/>
  <c r="Q50" i="12"/>
  <c r="Q49" i="12" s="1"/>
  <c r="V50" i="12"/>
  <c r="G52" i="12"/>
  <c r="M52" i="12" s="1"/>
  <c r="I52" i="12"/>
  <c r="K52" i="12"/>
  <c r="K49" i="12" s="1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V49" i="12" s="1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I68" i="12" s="1"/>
  <c r="K69" i="12"/>
  <c r="M69" i="12"/>
  <c r="O69" i="12"/>
  <c r="O68" i="12" s="1"/>
  <c r="Q69" i="12"/>
  <c r="Q68" i="12" s="1"/>
  <c r="V69" i="12"/>
  <c r="G72" i="12"/>
  <c r="I72" i="12"/>
  <c r="K72" i="12"/>
  <c r="K68" i="12" s="1"/>
  <c r="M72" i="12"/>
  <c r="O72" i="12"/>
  <c r="Q72" i="12"/>
  <c r="V72" i="12"/>
  <c r="V68" i="12" s="1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1" i="12"/>
  <c r="I91" i="12"/>
  <c r="I90" i="12" s="1"/>
  <c r="K91" i="12"/>
  <c r="M91" i="12"/>
  <c r="O91" i="12"/>
  <c r="O90" i="12" s="1"/>
  <c r="Q91" i="12"/>
  <c r="Q90" i="12" s="1"/>
  <c r="V91" i="12"/>
  <c r="G93" i="12"/>
  <c r="I93" i="12"/>
  <c r="K93" i="12"/>
  <c r="K90" i="12" s="1"/>
  <c r="M93" i="12"/>
  <c r="O93" i="12"/>
  <c r="Q93" i="12"/>
  <c r="V93" i="12"/>
  <c r="V90" i="12" s="1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I115" i="12"/>
  <c r="I114" i="12" s="1"/>
  <c r="K115" i="12"/>
  <c r="M115" i="12"/>
  <c r="O115" i="12"/>
  <c r="O114" i="12" s="1"/>
  <c r="Q115" i="12"/>
  <c r="Q114" i="12" s="1"/>
  <c r="V115" i="12"/>
  <c r="G118" i="12"/>
  <c r="I118" i="12"/>
  <c r="K118" i="12"/>
  <c r="K114" i="12" s="1"/>
  <c r="M118" i="12"/>
  <c r="O118" i="12"/>
  <c r="Q118" i="12"/>
  <c r="V118" i="12"/>
  <c r="V114" i="12" s="1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O153" i="12"/>
  <c r="G154" i="12"/>
  <c r="G153" i="12" s="1"/>
  <c r="I154" i="12"/>
  <c r="I153" i="12" s="1"/>
  <c r="K154" i="12"/>
  <c r="O154" i="12"/>
  <c r="Q154" i="12"/>
  <c r="Q153" i="12" s="1"/>
  <c r="V154" i="12"/>
  <c r="G156" i="12"/>
  <c r="M156" i="12" s="1"/>
  <c r="I156" i="12"/>
  <c r="K156" i="12"/>
  <c r="K153" i="12" s="1"/>
  <c r="O156" i="12"/>
  <c r="Q156" i="12"/>
  <c r="V156" i="12"/>
  <c r="V153" i="12" s="1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4" i="12"/>
  <c r="I164" i="12"/>
  <c r="K164" i="12"/>
  <c r="K163" i="12" s="1"/>
  <c r="M164" i="12"/>
  <c r="O164" i="12"/>
  <c r="Q164" i="12"/>
  <c r="Q163" i="12" s="1"/>
  <c r="V164" i="12"/>
  <c r="V163" i="12" s="1"/>
  <c r="G166" i="12"/>
  <c r="I166" i="12"/>
  <c r="K166" i="12"/>
  <c r="M166" i="12"/>
  <c r="O166" i="12"/>
  <c r="Q166" i="12"/>
  <c r="V166" i="12"/>
  <c r="G168" i="12"/>
  <c r="G163" i="12" s="1"/>
  <c r="I168" i="12"/>
  <c r="K168" i="12"/>
  <c r="O168" i="12"/>
  <c r="Q168" i="12"/>
  <c r="V168" i="12"/>
  <c r="G174" i="12"/>
  <c r="M174" i="12" s="1"/>
  <c r="I174" i="12"/>
  <c r="K174" i="12"/>
  <c r="O174" i="12"/>
  <c r="Q174" i="12"/>
  <c r="V174" i="12"/>
  <c r="G176" i="12"/>
  <c r="M176" i="12" s="1"/>
  <c r="I176" i="12"/>
  <c r="I163" i="12" s="1"/>
  <c r="K176" i="12"/>
  <c r="O176" i="12"/>
  <c r="Q176" i="12"/>
  <c r="V176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O163" i="12" s="1"/>
  <c r="Q180" i="12"/>
  <c r="V180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Q195" i="12"/>
  <c r="V195" i="12"/>
  <c r="V194" i="12" s="1"/>
  <c r="G197" i="12"/>
  <c r="G194" i="12" s="1"/>
  <c r="I197" i="12"/>
  <c r="K197" i="12"/>
  <c r="M197" i="12"/>
  <c r="O197" i="12"/>
  <c r="O194" i="12" s="1"/>
  <c r="Q197" i="12"/>
  <c r="V197" i="12"/>
  <c r="G199" i="12"/>
  <c r="M199" i="12" s="1"/>
  <c r="I199" i="12"/>
  <c r="I194" i="12" s="1"/>
  <c r="K199" i="12"/>
  <c r="O199" i="12"/>
  <c r="Q199" i="12"/>
  <c r="V199" i="12"/>
  <c r="G201" i="12"/>
  <c r="M201" i="12" s="1"/>
  <c r="I201" i="12"/>
  <c r="K201" i="12"/>
  <c r="O201" i="12"/>
  <c r="Q201" i="12"/>
  <c r="V201" i="12"/>
  <c r="G202" i="12"/>
  <c r="I202" i="12"/>
  <c r="K202" i="12"/>
  <c r="K194" i="12" s="1"/>
  <c r="M202" i="12"/>
  <c r="O202" i="12"/>
  <c r="Q202" i="12"/>
  <c r="V202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Q194" i="12" s="1"/>
  <c r="V206" i="12"/>
  <c r="G208" i="12"/>
  <c r="I208" i="12"/>
  <c r="K208" i="12"/>
  <c r="M208" i="12"/>
  <c r="O208" i="12"/>
  <c r="Q208" i="12"/>
  <c r="V208" i="12"/>
  <c r="G210" i="12"/>
  <c r="M210" i="12" s="1"/>
  <c r="I210" i="12"/>
  <c r="K210" i="12"/>
  <c r="O210" i="12"/>
  <c r="Q210" i="12"/>
  <c r="V210" i="12"/>
  <c r="G211" i="12"/>
  <c r="O211" i="12"/>
  <c r="Q211" i="12"/>
  <c r="G212" i="12"/>
  <c r="M212" i="12" s="1"/>
  <c r="M211" i="12" s="1"/>
  <c r="I212" i="12"/>
  <c r="I211" i="12" s="1"/>
  <c r="K212" i="12"/>
  <c r="K211" i="12" s="1"/>
  <c r="O212" i="12"/>
  <c r="Q212" i="12"/>
  <c r="V212" i="12"/>
  <c r="V211" i="12" s="1"/>
  <c r="G215" i="12"/>
  <c r="I215" i="12"/>
  <c r="K215" i="12"/>
  <c r="M215" i="12"/>
  <c r="O215" i="12"/>
  <c r="Q215" i="12"/>
  <c r="V215" i="12"/>
  <c r="G223" i="12"/>
  <c r="I223" i="12"/>
  <c r="I222" i="12" s="1"/>
  <c r="K223" i="12"/>
  <c r="K222" i="12" s="1"/>
  <c r="M223" i="12"/>
  <c r="O223" i="12"/>
  <c r="O222" i="12" s="1"/>
  <c r="Q223" i="12"/>
  <c r="Q222" i="12" s="1"/>
  <c r="V223" i="12"/>
  <c r="G224" i="12"/>
  <c r="I224" i="12"/>
  <c r="K224" i="12"/>
  <c r="M224" i="12"/>
  <c r="O224" i="12"/>
  <c r="Q224" i="12"/>
  <c r="V224" i="12"/>
  <c r="V222" i="12" s="1"/>
  <c r="G225" i="12"/>
  <c r="I225" i="12"/>
  <c r="K225" i="12"/>
  <c r="M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G222" i="12" s="1"/>
  <c r="I227" i="12"/>
  <c r="K227" i="12"/>
  <c r="O227" i="12"/>
  <c r="Q227" i="12"/>
  <c r="V227" i="12"/>
  <c r="AE229" i="12"/>
  <c r="AF229" i="12"/>
  <c r="I20" i="1"/>
  <c r="I19" i="1"/>
  <c r="I18" i="1"/>
  <c r="I16" i="1"/>
  <c r="I65" i="1"/>
  <c r="J63" i="1" s="1"/>
  <c r="F43" i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J60" i="1" l="1"/>
  <c r="J51" i="1"/>
  <c r="J58" i="1"/>
  <c r="J55" i="1"/>
  <c r="J56" i="1"/>
  <c r="J50" i="1"/>
  <c r="J62" i="1"/>
  <c r="J52" i="1"/>
  <c r="J59" i="1"/>
  <c r="J64" i="1"/>
  <c r="J54" i="1"/>
  <c r="J53" i="1"/>
  <c r="J57" i="1"/>
  <c r="J61" i="1"/>
  <c r="G26" i="1"/>
  <c r="A26" i="1"/>
  <c r="H39" i="1"/>
  <c r="H43" i="1" s="1"/>
  <c r="G28" i="1"/>
  <c r="G23" i="1"/>
  <c r="M194" i="12"/>
  <c r="M114" i="12"/>
  <c r="M68" i="12"/>
  <c r="M8" i="12"/>
  <c r="M90" i="12"/>
  <c r="G114" i="12"/>
  <c r="G90" i="12"/>
  <c r="G68" i="12"/>
  <c r="M168" i="12"/>
  <c r="M163" i="12" s="1"/>
  <c r="M227" i="12"/>
  <c r="M222" i="12" s="1"/>
  <c r="M154" i="12"/>
  <c r="M153" i="12" s="1"/>
  <c r="M50" i="12"/>
  <c r="M49" i="12" s="1"/>
  <c r="M25" i="12"/>
  <c r="M24" i="12" s="1"/>
  <c r="I21" i="1"/>
  <c r="I39" i="1"/>
  <c r="I43" i="1" s="1"/>
  <c r="J65" i="1" l="1"/>
  <c r="A23" i="1"/>
  <c r="J39" i="1"/>
  <c r="J43" i="1" s="1"/>
  <c r="J41" i="1"/>
  <c r="J42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Čapek</author>
  </authors>
  <commentList>
    <comment ref="S6" authorId="0" shapeId="0" xr:uid="{37BB71CE-311A-43B4-A90E-67344733EF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9DBE34-5B25-4B12-815F-99C5E58424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<sst xmlns="http://schemas.openxmlformats.org/spreadsheetml/2006/main" count="1259" uniqueCount="359">
  <si>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</si>
  <si>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</si>
  <si>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</si>
  <si>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</si>
  <si>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</si>
  <si>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</si>
  <si>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</si>
  <si>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</si>
  <si>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</si>
  <si>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</si>
  <si>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</si>
  <si>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</si>
  <si>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</si>
  <si>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</si>
  <si>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</si>
  <si>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</si>
  <si>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</si>
  <si>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</si>
  <si>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</si>
  <si>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</si>
  <si>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</si>
  <si>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</si>
  <si>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</si>
  <si>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</si>
  <si>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</si>
  <si>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</si>
  <si>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</si>
  <si>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</si>
  <si>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</si>
  <si>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</si>
  <si>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</si>
  <si>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</si>
  <si>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</si>
  <si>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</si>
  <si>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</si>
  <si>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</si>
  <si>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</si>
  <si>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</si>
  <si>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</si>
  <si>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</si>
  <si>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</si>
  <si>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</si>
  <si>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</si>
  <si>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21-09-30</t>
  </si>
  <si>
    <t>Výměna střešní krytiny a zateplení střešního pláště</t>
  </si>
  <si>
    <t>0001</t>
  </si>
  <si>
    <t>Střešní plášť</t>
  </si>
  <si>
    <t>Objekt:</t>
  </si>
  <si>
    <t>Rozpočet:</t>
  </si>
  <si>
    <t>R2021042</t>
  </si>
  <si>
    <t>Mateřská školka Čtyřlístek - Strakonice</t>
  </si>
  <si>
    <t>Město Strakonice</t>
  </si>
  <si>
    <t>Velké náměstí 2</t>
  </si>
  <si>
    <t>Strakonice</t>
  </si>
  <si>
    <t>38601</t>
  </si>
  <si>
    <t>00251810</t>
  </si>
  <si>
    <t>BLACKBACK s.r.o.</t>
  </si>
  <si>
    <t>Podkovářská 800/6</t>
  </si>
  <si>
    <t>19000</t>
  </si>
  <si>
    <t>24763071</t>
  </si>
  <si>
    <t>CZ24763071</t>
  </si>
  <si>
    <t>Dle výběrového řízení</t>
  </si>
  <si>
    <t>01234567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</si>
  <si>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</si>
  <si>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</si>
  <si>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</si>
  <si>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</si>
  <si>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</si>
  <si>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</si>
  <si>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</si>
  <si>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</si>
  <si>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</si>
  <si>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</si>
  <si>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9</t>
  </si>
  <si>
    <t>Ostatní konstrukce, bourání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</si>
  <si>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</si>
  <si>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</si>
  <si>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</si>
  <si>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</si>
  <si>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</si>
  <si>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</si>
  <si>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</si>
  <si>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</si>
  <si>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</si>
  <si>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</si>
  <si>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</si>
  <si>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</si>
  <si>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</si>
  <si>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</si>
  <si>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</si>
  <si>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</si>
  <si>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</si>
  <si>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</si>
  <si>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</si>
  <si>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</si>
  <si>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</si>
  <si>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</si>
  <si>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</si>
  <si>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</si>
  <si>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</si>
  <si>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</si>
  <si>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</si>
  <si>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</si>
  <si>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</si>
  <si>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</si>
  <si>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</si>
  <si>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</si>
  <si>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</si>
  <si>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</si>
  <si>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</si>
  <si>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</si>
  <si>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</si>
  <si>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</si>
  <si>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</si>
  <si>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</si>
  <si>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</si>
  <si>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</si>
  <si>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</si>
  <si>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</si>
  <si>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</si>
  <si>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</si>
  <si>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</si>
  <si>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</si>
  <si>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</si>
  <si>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</si>
  <si>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</si>
  <si>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</si>
  <si>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310237241RT1</t>
  </si>
  <si>
    <t>Zazdívka otvorů o ploše přes 0,09 m2 do 0,25 m2 ve zdivu nadzákladovém cihlami pálenými o tloušťce zdi do 300 mm</t>
  </si>
  <si>
    <t>kus</t>
  </si>
  <si>
    <t>801-4</t>
  </si>
  <si>
    <t>RTS 21/ II</t>
  </si>
  <si>
    <t>Práce</t>
  </si>
  <si>
    <t>POL1_</t>
  </si>
  <si>
    <t>včetně pomocného pracovního lešení</t>
  </si>
  <si>
    <t>SPI</t>
  </si>
  <si>
    <t>314231129R00</t>
  </si>
  <si>
    <t>Zdivo komínů a ventilací z cihel Zdivo komínů a ventilací z cihel pálených plných, délky 290 mm, P 25 MPa, na MC 15</t>
  </si>
  <si>
    <t>m3</t>
  </si>
  <si>
    <t>801-1</t>
  </si>
  <si>
    <t>s osazením a dodáním komínových zděří</t>
  </si>
  <si>
    <t>(1,45*0,45*0,6+1*0,45*0,6)*1,1</t>
  </si>
  <si>
    <t>VV</t>
  </si>
  <si>
    <t>0,45*0,45*0,6*1,1</t>
  </si>
  <si>
    <t>1*0,45*0,6*1,1*2</t>
  </si>
  <si>
    <t>316381116R00</t>
  </si>
  <si>
    <t>Komínové krycí desky z betonu s přesahem do 70 mm sešikmeným v podhledu proti zatékání tloušťky přes 80 do 100 mm</t>
  </si>
  <si>
    <t>m2</t>
  </si>
  <si>
    <t>C 12/15 až C 16/20 s případnou konstrukční obvodovou výztuží včetně bednění, s potěrem nebo s povrchem vyhlazeným ve spádu k okrajům,</t>
  </si>
  <si>
    <t>1,5*0,5+1*0,5</t>
  </si>
  <si>
    <t>0,5*0,5</t>
  </si>
  <si>
    <t>1*0,5*2</t>
  </si>
  <si>
    <t>63-001</t>
  </si>
  <si>
    <t>Materiál pro vyspravení stávající stropní konstrukce</t>
  </si>
  <si>
    <t>kg</t>
  </si>
  <si>
    <t>Vlastní</t>
  </si>
  <si>
    <t>Indiv</t>
  </si>
  <si>
    <t>630990001RT1</t>
  </si>
  <si>
    <t>HZS - Vyspravení stávající stropní konstrukce po provedení bouracích a demontážních prací, kontrola a odstranění nesoudržných částí, vysátí, doplnění</t>
  </si>
  <si>
    <t>hod</t>
  </si>
  <si>
    <t>9-001</t>
  </si>
  <si>
    <t>Dočasné konstrukce, zákryty</t>
  </si>
  <si>
    <t>Soubor</t>
  </si>
  <si>
    <t>95-001</t>
  </si>
  <si>
    <t>Napojení jednotlivých konstrukcí, řešení detailů, včetně dodávek materiálů</t>
  </si>
  <si>
    <t>kpl</t>
  </si>
  <si>
    <t>962032641R00</t>
  </si>
  <si>
    <t>Bourání zdiva nadzákladového komínového z jakýchkoliv cihel pálených, šamotových nebo vápenopískových nad střechou,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</si>
  <si>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</si>
  <si>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</si>
  <si>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>979087113R00</t>
  </si>
  <si>
    <t xml:space="preserve">Vodorovná doprava suti a vybouraných hmot nakládání vybopuraných hmot na dopravní prostředky,  </t>
  </si>
  <si>
    <t>t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</si>
  <si>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</si>
  <si>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</si>
  <si>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</si>
  <si>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</si>
  <si>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</si>
  <si>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</si>
  <si>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</si>
  <si>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</si>
  <si>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</si>
  <si>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</si>
  <si>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</si>
  <si>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</si>
  <si>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</si>
  <si>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</si>
  <si>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979087391R00</t>
  </si>
  <si>
    <t xml:space="preserve">Vodorovné přemístění suti nošením k místu nakládky příplatek za každých dalších i započatých 10 m vzdálenosti suti,  </t>
  </si>
  <si>
    <t>800-2</t>
  </si>
  <si>
    <t>nebo vybouraných hmot nošením nebo přehazováním k místu nakládky přístupnému normálním dopravním prostředkům do 10 m,</t>
  </si>
  <si>
    <t>979093111R00</t>
  </si>
  <si>
    <t>Uložení suti na skládku bez zhutnění</t>
  </si>
  <si>
    <t>800-6</t>
  </si>
  <si>
    <t>s hrubým urovnáním,</t>
  </si>
  <si>
    <t>979990162R01</t>
  </si>
  <si>
    <t>Poplatek za skládku suti</t>
  </si>
  <si>
    <t>999281148R00</t>
  </si>
  <si>
    <t>Přesun hmot pro opravy a údržbu objektů pro opravy a údržbu dosavadních objektů včetně vnějších plášťů_x000D_
 výšky do 12 m, nošením</t>
  </si>
  <si>
    <t>Přesun hmot</t>
  </si>
  <si>
    <t>POL7_</t>
  </si>
  <si>
    <t>oborů 801, 803, 811 a 812</t>
  </si>
  <si>
    <t>711130101R00</t>
  </si>
  <si>
    <t>Odstranění izolace proti vodě - pásy na sucho vodorovné, 1 vrstva</t>
  </si>
  <si>
    <t>800-711</t>
  </si>
  <si>
    <t>26,325*8,2</t>
  </si>
  <si>
    <t>711140101R00</t>
  </si>
  <si>
    <t>Odstranění izolace proti vodě - pásy přitavením vodorovné, 1 vrstva</t>
  </si>
  <si>
    <t>12,909*27,085*4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</si>
  <si>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</si>
  <si>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</si>
  <si>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</si>
  <si>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712372121R00</t>
  </si>
  <si>
    <t xml:space="preserve">Povlakové krytiny střech do 10° termoplasty kotvené do profilovaného plechu nebo do bednění, 4 kotvy/m2, pro tl. izolace do 160 mm, bez dodávky fólie,  </t>
  </si>
  <si>
    <t>včetně ukotvení k podkladu hmoždinkami, svaření všech spojů a překrytí kotev fólií.</t>
  </si>
  <si>
    <t>11,41*27,285+10,26*1,4+23,105*1,6</t>
  </si>
  <si>
    <t>712378101RT4</t>
  </si>
  <si>
    <t>Povlakové krytiny střech do 10° termoplasty Doplňkové konstrukce k povlakovým krytinám z fólií odvětrání kanalizace, průměr 125 mm, s manžetou z fólie z měkčeného PVC</t>
  </si>
  <si>
    <t/>
  </si>
  <si>
    <t xml:space="preserve"> včetně dodávek výrobků</t>
  </si>
  <si>
    <t>Osazení a ukotvení komínku, přitavení těsnicí manžety.</t>
  </si>
  <si>
    <t>13</t>
  </si>
  <si>
    <t>712391171RT1</t>
  </si>
  <si>
    <t>Textílie na střechách do 10° podkladní, položení - bez dodávky textílie</t>
  </si>
  <si>
    <t>712378002R01</t>
  </si>
  <si>
    <t>Atiková okapnice RŠ 200 mm</t>
  </si>
  <si>
    <t>m</t>
  </si>
  <si>
    <t>Úprava délky a připevnění okapnice natloukacími hmoždinkami včetně dodávky okapnice.</t>
  </si>
  <si>
    <t>13+1,4+1,4+11,41+1,56</t>
  </si>
  <si>
    <t>27,285*2</t>
  </si>
  <si>
    <t>1,45+1,45+0,45+0,45+1+1</t>
  </si>
  <si>
    <t>283220180R1</t>
  </si>
  <si>
    <t>Fólie tl. 1,8 mm š. 2100 mm, se skelnou výztuží, šedá</t>
  </si>
  <si>
    <t>Specifikace</t>
  </si>
  <si>
    <t>POL3_</t>
  </si>
  <si>
    <t>362,65835*1,1</t>
  </si>
  <si>
    <t>67390529R1</t>
  </si>
  <si>
    <t>Textilie jutařská netkaná 500 g/m2</t>
  </si>
  <si>
    <t>362,65385*1,2</t>
  </si>
  <si>
    <t>998712202R00</t>
  </si>
  <si>
    <t>Přesun hmot pro povlakové krytiny v objektech výšky přes 6 do 12 m</t>
  </si>
  <si>
    <t>50 m vodorovně</t>
  </si>
  <si>
    <t>713101122R00</t>
  </si>
  <si>
    <t>Odstranění tepelné izolace z desek, lamel, rohoží, pásů a foukané izolace stropů a podhledů, volně uložené, z minerálních desek, lamel, rohoží a pásů, tloušťky od 100 mm do 200 mm</t>
  </si>
  <si>
    <t>800-713</t>
  </si>
  <si>
    <t>713181113R00</t>
  </si>
  <si>
    <t>Izolace foukaná do střešních konstrukcí, minerální</t>
  </si>
  <si>
    <t>Vyříznutí otvoru v podkladu pro osazení stroje na foukání izolace, foukání a dodávka izolace. Zapravení vyřezaného otvoru.</t>
  </si>
  <si>
    <t>9,77*27,285*0,405</t>
  </si>
  <si>
    <t>713191321R00</t>
  </si>
  <si>
    <t xml:space="preserve">Izolace tepelné běžných konstrukcí - doplňky osazení odvětr.komínků,  </t>
  </si>
  <si>
    <t>28348133R</t>
  </si>
  <si>
    <t>komínek střešní odvětrací; límec PVC; DN 110 mm; v = 350,0 mm; s dešťovou krytkou</t>
  </si>
  <si>
    <t>SPCM</t>
  </si>
  <si>
    <t>283481393R1</t>
  </si>
  <si>
    <t>Samotížná ventilační turbína</t>
  </si>
  <si>
    <t>28348237R1</t>
  </si>
  <si>
    <t>Odvětrání kanalizace s manžetou DN 110</t>
  </si>
  <si>
    <t>998713202R00</t>
  </si>
  <si>
    <t>Přesun hmot pro izolace tepelné v objektech výšky do 12 m</t>
  </si>
  <si>
    <t>762341620R00</t>
  </si>
  <si>
    <t xml:space="preserve">Montáž bednění okapových říms, krajnic, závětrných prken, a žaluzií ve spádu nebo rovnoběžně s okapem z palubek , pero - drážka,  </t>
  </si>
  <si>
    <t>800-762</t>
  </si>
  <si>
    <t>boky : 0,3*(10,3+1,3+10,5+11,41+4,18+1,56+22,905+13+6,73+1,3)</t>
  </si>
  <si>
    <t>spodní části : 0,5*(10,3+1,3+10,5+11,41+4,18+1,56+22,905+13+6,73+1,3)+3,2*23</t>
  </si>
  <si>
    <t>762342203RT4</t>
  </si>
  <si>
    <t>Montáž laťování střech o sklonu do 60° při vzdálenost latí přes 220 do 360 mm, včetně dodávky latí 40/60 mm</t>
  </si>
  <si>
    <t>23,105*4,056</t>
  </si>
  <si>
    <t>762342203RT5</t>
  </si>
  <si>
    <t>Montáž laťování střech o sklonu do 60° při vzdálenost latí přes 220 do 360 mm, včetně dodávky latí 60/60 mm</t>
  </si>
  <si>
    <t>-23,105*4,056</t>
  </si>
  <si>
    <t>762341811R00</t>
  </si>
  <si>
    <t>Demontáž bednění a laťování bednění střech rovných, obloukových, o sklonu do 60 stupňů včetně všech nadstřešních konstrukcí z prken hrubých</t>
  </si>
  <si>
    <t>plocha střechy : 11,41*27,285+10,26*1,4+23,105*1,6</t>
  </si>
  <si>
    <t>boky : 27,285*(0,3+0,5)</t>
  </si>
  <si>
    <t>27,285*(0,3+3,7)</t>
  </si>
  <si>
    <t>12,909*0,3*2</t>
  </si>
  <si>
    <t>podkladní prkno : 12,909*0,15*29</t>
  </si>
  <si>
    <t>762711830R00</t>
  </si>
  <si>
    <t>Demontáž prostorových vázaných konstrukcí z řeziva hraněného nebo polohraněného, průřezové plochy přes 224 do 288 cm2</t>
  </si>
  <si>
    <t>předpoklad 50% : 12,909*29*0,5</t>
  </si>
  <si>
    <t>762795000R00</t>
  </si>
  <si>
    <t>Spojovací a ochranné prostředky hřebíky, svory, fiksační prkna, impregnace</t>
  </si>
  <si>
    <t>762822120R00</t>
  </si>
  <si>
    <t>Stropnice montáž_x000D_
 z hraněného a polohraněného řeziva s trámovými výměnami, průřezové plochy přes 144 do 288 cm2</t>
  </si>
  <si>
    <t>řezivo pro výměnu krovu : 187,1805</t>
  </si>
  <si>
    <t>762911121R01</t>
  </si>
  <si>
    <t>tlakovakuová</t>
  </si>
  <si>
    <t>řezivo pro výměnu krovu : 187,1805*0,1*0,16*1,1</t>
  </si>
  <si>
    <t>60512121R</t>
  </si>
  <si>
    <t>hranol jehličnaté(SM; BO); l = 4 000 až 6 000 mm; jakost I</t>
  </si>
  <si>
    <t>611981862R1</t>
  </si>
  <si>
    <t>Prkno dřevěné Cedr š. do 140 mm</t>
  </si>
  <si>
    <t>998762202R00</t>
  </si>
  <si>
    <t>Přesun hmot pro konstrukce tesařské v objektech výšky do 12 m</t>
  </si>
  <si>
    <t>762395000R00</t>
  </si>
  <si>
    <t>Spojovací a ochranné prostředky svory, prkna, hřebíky, pásová ocel, vruty, impregnace</t>
  </si>
  <si>
    <t>365,68385*0,025*1,1</t>
  </si>
  <si>
    <t>763611232R00</t>
  </si>
  <si>
    <t>Montáž bednění střech, z desek tl. nad 18 mm, na P+D, šroubováním</t>
  </si>
  <si>
    <t>800-763</t>
  </si>
  <si>
    <t>vč. dodávky a montáže spojovacího materiálu</t>
  </si>
  <si>
    <t>60726017.AR1</t>
  </si>
  <si>
    <t>Deska dřevoštěpková OSB 3 tl. 25 mm</t>
  </si>
  <si>
    <t>362,65385*1,1</t>
  </si>
  <si>
    <t>998763201R00</t>
  </si>
  <si>
    <t>Přesun hmot dřevostaveb v objektech výšky do 6 m</t>
  </si>
  <si>
    <t>764351291R00</t>
  </si>
  <si>
    <t>Žlaby z pozinkovaného plechu montáž vč. spojovacích prostředků žlabů a příslušenství_x000D_
 žlabů Pz podokapních čtyřhranných</t>
  </si>
  <si>
    <t>800-764</t>
  </si>
  <si>
    <t>27,085</t>
  </si>
  <si>
    <t>764451291R00</t>
  </si>
  <si>
    <t>Odpadní trouby z pozinkovaného plechu montáž vč. spojovacích prostředků trub Pz odpadních čtyřhranných</t>
  </si>
  <si>
    <t>(1,1+3,2)*2</t>
  </si>
  <si>
    <t>764334850R00</t>
  </si>
  <si>
    <t xml:space="preserve">Demontáž lemování zdí_x000D_
 na plochých střechách s krycím plechem nadezdívky, rš 500 mm,  </t>
  </si>
  <si>
    <t>12,909+27,085+12,909</t>
  </si>
  <si>
    <t>1+0,45+1+0,45</t>
  </si>
  <si>
    <t>0,45*4</t>
  </si>
  <si>
    <t>764351830R00</t>
  </si>
  <si>
    <t>Demontáž žlabů podokapních čtyřhranných rovných, rš 500 mm, sklonu do 30°</t>
  </si>
  <si>
    <t>764451802R00</t>
  </si>
  <si>
    <t>Demontáž odpadních trub nebo součástí trub čtvercových, o straně 100 mm</t>
  </si>
  <si>
    <t>764-001</t>
  </si>
  <si>
    <t>Vyčištění a repase stávajícího čtyřhranného žlabu</t>
  </si>
  <si>
    <t>764-002</t>
  </si>
  <si>
    <t>Vyčištění a repase stávajícího čtyřhranného svodu</t>
  </si>
  <si>
    <t>998764202R00</t>
  </si>
  <si>
    <t>Přesun hmot pro konstrukce klempířské v objektech výšky do 12 m</t>
  </si>
  <si>
    <t>767392802R00</t>
  </si>
  <si>
    <t>Demontáž krytin střech z plechů šroubovaných</t>
  </si>
  <si>
    <t>800-767</t>
  </si>
  <si>
    <t>998767202R00</t>
  </si>
  <si>
    <t>Přesun hmot pro kovové stavební doplňk. konstrukce v objektech výšky do 12 m</t>
  </si>
  <si>
    <t>783125630R00</t>
  </si>
  <si>
    <t>Nátěry ocelových konstrukcí syntetické C+CC ocelové konstrukce lehké + velmi lehké, 3x email</t>
  </si>
  <si>
    <t>800-783</t>
  </si>
  <si>
    <t>na vzduchu schnoucí</t>
  </si>
  <si>
    <t>mřížky : 10*0,1*1,5*2*1,2</t>
  </si>
  <si>
    <t>783624200R00</t>
  </si>
  <si>
    <t>Nátěry truhlářských výrobků syntetické na vzduchu schnoucí, dvojnásobné + 1x email + 1x tmel</t>
  </si>
  <si>
    <t>včetně montáže, dodávkya demontáže lešení.</t>
  </si>
  <si>
    <t>sloupy : 4*0,12*3,95</t>
  </si>
  <si>
    <t>krokve : (0,12+0,16)*2*3,7*23</t>
  </si>
  <si>
    <t>22,355*(0,16+0,16)*2</t>
  </si>
  <si>
    <t>VRN0</t>
  </si>
  <si>
    <t>Dokumentace SPS</t>
  </si>
  <si>
    <t>VRN</t>
  </si>
  <si>
    <t>POL99_8</t>
  </si>
  <si>
    <t>VRN6</t>
  </si>
  <si>
    <t>Zařízení staveniště</t>
  </si>
  <si>
    <t>VRN7</t>
  </si>
  <si>
    <t>Mimostaveništní doprava</t>
  </si>
  <si>
    <t>VRN8</t>
  </si>
  <si>
    <t>Kompletační činnost (IČD)</t>
  </si>
  <si>
    <t>VRN9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</si>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</sst>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HfvLSN0X7OBXfTl6raYiqVoOLV7NGxpFXGLA+BSo66Ki0kVTZUK9fLU8An+Z58v94fiwhSl/A1rHSvBcY8IWPw==" saltValue="0ZpwRJTkeaibvHd2m1ekk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22</v>
      </c>
      <c r="C2" s="111"/>
      <c r="D2" s="112" t="s">
        <v>49</v>
      </c>
      <c r="E2" s="113" t="s">
        <v>50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47</v>
      </c>
      <c r="C3" s="111"/>
      <c r="D3" s="117" t="s">
        <v>45</v>
      </c>
      <c r="E3" s="118" t="s">
        <v>46</v>
      </c>
      <c r="F3" s="119"/>
      <c r="G3" s="119"/>
      <c r="H3" s="119"/>
      <c r="I3" s="119"/>
      <c r="J3" s="120"/>
    </row>
    <row r="4" spans="1:15" ht="23.25" customHeight="1" x14ac:dyDescent="0.2">
      <c r="A4" s="106">
        <v>2703</v>
      </c>
      <c r="B4" s="121" t="s">
        <v>48</v>
      </c>
      <c r="C4" s="122"/>
      <c r="D4" s="123" t="s">
        <v>43</v>
      </c>
      <c r="E4" s="124" t="s">
        <v>44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127" t="s">
        <v>51</v>
      </c>
      <c r="E5" s="89"/>
      <c r="F5" s="89"/>
      <c r="G5" s="89"/>
      <c r="H5" s="18" t="s">
        <v>40</v>
      </c>
      <c r="I5" s="129" t="s">
        <v>55</v>
      </c>
      <c r="J5" s="8"/>
    </row>
    <row r="6" spans="1:15" ht="15.75" customHeight="1" x14ac:dyDescent="0.2">
      <c r="A6" s="2"/>
      <c r="B6" s="28"/>
      <c r="C6" s="53"/>
      <c r="D6" s="109" t="s">
        <v>52</v>
      </c>
      <c r="E6" s="90"/>
      <c r="F6" s="90"/>
      <c r="G6" s="90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07" t="s">
        <v>54</v>
      </c>
      <c r="E7" s="128" t="s">
        <v>53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8" t="s">
        <v>56</v>
      </c>
      <c r="H8" s="18" t="s">
        <v>40</v>
      </c>
      <c r="I8" s="129" t="s">
        <v>59</v>
      </c>
      <c r="J8" s="8"/>
    </row>
    <row r="9" spans="1:15" ht="15.75" hidden="1" customHeight="1" x14ac:dyDescent="0.2">
      <c r="A9" s="2"/>
      <c r="B9" s="2"/>
      <c r="D9" s="108" t="s">
        <v>57</v>
      </c>
      <c r="H9" s="18" t="s">
        <v>34</v>
      </c>
      <c r="I9" s="129" t="s">
        <v>60</v>
      </c>
      <c r="J9" s="8"/>
    </row>
    <row r="10" spans="1:15" ht="15.75" hidden="1" customHeight="1" x14ac:dyDescent="0.2">
      <c r="A10" s="2"/>
      <c r="B10" s="35"/>
      <c r="C10" s="54"/>
      <c r="D10" s="107" t="s">
        <v>58</v>
      </c>
      <c r="E10" s="55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 t="s">
        <v>61</v>
      </c>
      <c r="E11" s="130"/>
      <c r="F11" s="130"/>
      <c r="G11" s="130"/>
      <c r="H11" s="18" t="s">
        <v>40</v>
      </c>
      <c r="I11" s="135" t="s">
        <v>62</v>
      </c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6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2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SUMIF(F50:F64,A16,I50:I64)+SUMIF(F50:F64,"PSU",I50:I64)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SUMIF(F50:F64,A17,I50:I64)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SUMIF(F50:F64,A18,I50:I64)</f>
        <v>0</v>
      </c>
      <c r="J18" s="83"/>
    </row>
    <row r="19" spans="1:10" ht="23.25" customHeight="1" x14ac:dyDescent="0.2">
      <c r="A19" s="198" t="s">
        <v>97</v>
      </c>
      <c r="B19" s="38" t="s">
        <v>27</v>
      </c>
      <c r="C19" s="60"/>
      <c r="D19" s="61"/>
      <c r="E19" s="81"/>
      <c r="F19" s="82"/>
      <c r="G19" s="81"/>
      <c r="H19" s="82"/>
      <c r="I19" s="81">
        <f>SUMIF(F50:F64,A19,I50:I64)</f>
        <v>0</v>
      </c>
      <c r="J19" s="83"/>
    </row>
    <row r="20" spans="1:10" ht="23.25" customHeight="1" x14ac:dyDescent="0.2">
      <c r="A20" s="198" t="s">
        <v>98</v>
      </c>
      <c r="B20" s="38" t="s">
        <v>28</v>
      </c>
      <c r="C20" s="60"/>
      <c r="D20" s="61"/>
      <c r="E20" s="81"/>
      <c r="F20" s="82"/>
      <c r="G20" s="81"/>
      <c r="H20" s="82"/>
      <c r="I20" s="81">
        <f>SUMIF(F50:F64,A20,I50:I64)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2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63</v>
      </c>
      <c r="C39" s="150"/>
      <c r="D39" s="150"/>
      <c r="E39" s="150"/>
      <c r="F39" s="151">
        <f>'0001 21-09-30 Pol'!AE229</f>
        <v>0</v>
      </c>
      <c r="G39" s="152">
        <f>'0001 21-09-30 Pol'!AF229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9">
        <v>2</v>
      </c>
      <c r="B40" s="155"/>
      <c r="C40" s="156" t="s">
        <v>64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'0001 21-09-30 Pol'!AE229</f>
        <v>0</v>
      </c>
      <c r="G41" s="158">
        <f>'0001 21-09-30 Pol'!AF229</f>
        <v>0</v>
      </c>
      <c r="H41" s="158">
        <f>(F41*SazbaDPH1/100)+(G41*SazbaDPH2/100)</f>
        <v>0</v>
      </c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'0001 21-09-30 Pol'!AE229</f>
        <v>0</v>
      </c>
      <c r="G42" s="153">
        <f>'0001 21-09-30 Pol'!AF229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9"/>
      <c r="B43" s="162" t="s">
        <v>65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67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68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69</v>
      </c>
      <c r="C50" s="187" t="s">
        <v>70</v>
      </c>
      <c r="D50" s="188"/>
      <c r="E50" s="188"/>
      <c r="F50" s="194" t="s">
        <v>24</v>
      </c>
      <c r="G50" s="195"/>
      <c r="H50" s="195"/>
      <c r="I50" s="195">
        <f>'0001 21-09-30 Pol'!G8</f>
        <v>0</v>
      </c>
      <c r="J50" s="192" t="str">
        <f>IF(I65=0,"",I50/I65*100)</f>
        <v/>
      </c>
    </row>
    <row r="51" spans="1:10" ht="36.75" customHeight="1" x14ac:dyDescent="0.2">
      <c r="A51" s="181"/>
      <c r="B51" s="186" t="s">
        <v>71</v>
      </c>
      <c r="C51" s="187" t="s">
        <v>72</v>
      </c>
      <c r="D51" s="188"/>
      <c r="E51" s="188"/>
      <c r="F51" s="194" t="s">
        <v>24</v>
      </c>
      <c r="G51" s="195"/>
      <c r="H51" s="195"/>
      <c r="I51" s="195">
        <f>'0001 21-09-30 Pol'!G21</f>
        <v>0</v>
      </c>
      <c r="J51" s="192" t="str">
        <f>IF(I65=0,"",I51/I65*100)</f>
        <v/>
      </c>
    </row>
    <row r="52" spans="1:10" ht="36.75" customHeight="1" x14ac:dyDescent="0.2">
      <c r="A52" s="181"/>
      <c r="B52" s="186" t="s">
        <v>73</v>
      </c>
      <c r="C52" s="187" t="s">
        <v>74</v>
      </c>
      <c r="D52" s="188"/>
      <c r="E52" s="188"/>
      <c r="F52" s="194" t="s">
        <v>24</v>
      </c>
      <c r="G52" s="195"/>
      <c r="H52" s="195"/>
      <c r="I52" s="195">
        <f>'0001 21-09-30 Pol'!G24</f>
        <v>0</v>
      </c>
      <c r="J52" s="192" t="str">
        <f>IF(I65=0,"",I52/I65*100)</f>
        <v/>
      </c>
    </row>
    <row r="53" spans="1:10" ht="36.75" customHeight="1" x14ac:dyDescent="0.2">
      <c r="A53" s="181"/>
      <c r="B53" s="186" t="s">
        <v>75</v>
      </c>
      <c r="C53" s="187" t="s">
        <v>76</v>
      </c>
      <c r="D53" s="188"/>
      <c r="E53" s="188"/>
      <c r="F53" s="194" t="s">
        <v>24</v>
      </c>
      <c r="G53" s="195"/>
      <c r="H53" s="195"/>
      <c r="I53" s="195">
        <f>'0001 21-09-30 Pol'!G26</f>
        <v>0</v>
      </c>
      <c r="J53" s="192" t="str">
        <f>IF(I65=0,"",I53/I65*100)</f>
        <v/>
      </c>
    </row>
    <row r="54" spans="1:10" ht="36.75" customHeight="1" x14ac:dyDescent="0.2">
      <c r="A54" s="181"/>
      <c r="B54" s="186" t="s">
        <v>77</v>
      </c>
      <c r="C54" s="187" t="s">
        <v>78</v>
      </c>
      <c r="D54" s="188"/>
      <c r="E54" s="188"/>
      <c r="F54" s="194" t="s">
        <v>24</v>
      </c>
      <c r="G54" s="195"/>
      <c r="H54" s="195"/>
      <c r="I54" s="195">
        <f>'0001 21-09-30 Pol'!G28</f>
        <v>0</v>
      </c>
      <c r="J54" s="192" t="str">
        <f>IF(I65=0,"",I54/I65*100)</f>
        <v/>
      </c>
    </row>
    <row r="55" spans="1:10" ht="36.75" customHeight="1" x14ac:dyDescent="0.2">
      <c r="A55" s="181"/>
      <c r="B55" s="186" t="s">
        <v>79</v>
      </c>
      <c r="C55" s="187" t="s">
        <v>80</v>
      </c>
      <c r="D55" s="188"/>
      <c r="E55" s="188"/>
      <c r="F55" s="194" t="s">
        <v>24</v>
      </c>
      <c r="G55" s="195"/>
      <c r="H55" s="195"/>
      <c r="I55" s="195">
        <f>'0001 21-09-30 Pol'!G46</f>
        <v>0</v>
      </c>
      <c r="J55" s="192" t="str">
        <f>IF(I65=0,"",I55/I65*100)</f>
        <v/>
      </c>
    </row>
    <row r="56" spans="1:10" ht="36.75" customHeight="1" x14ac:dyDescent="0.2">
      <c r="A56" s="181"/>
      <c r="B56" s="186" t="s">
        <v>81</v>
      </c>
      <c r="C56" s="187" t="s">
        <v>82</v>
      </c>
      <c r="D56" s="188"/>
      <c r="E56" s="188"/>
      <c r="F56" s="194" t="s">
        <v>25</v>
      </c>
      <c r="G56" s="195"/>
      <c r="H56" s="195"/>
      <c r="I56" s="195">
        <f>'0001 21-09-30 Pol'!G49</f>
        <v>0</v>
      </c>
      <c r="J56" s="192" t="str">
        <f>IF(I65=0,"",I56/I65*100)</f>
        <v/>
      </c>
    </row>
    <row r="57" spans="1:10" ht="36.75" customHeight="1" x14ac:dyDescent="0.2">
      <c r="A57" s="181"/>
      <c r="B57" s="186" t="s">
        <v>83</v>
      </c>
      <c r="C57" s="187" t="s">
        <v>84</v>
      </c>
      <c r="D57" s="188"/>
      <c r="E57" s="188"/>
      <c r="F57" s="194" t="s">
        <v>25</v>
      </c>
      <c r="G57" s="195"/>
      <c r="H57" s="195"/>
      <c r="I57" s="195">
        <f>'0001 21-09-30 Pol'!G68</f>
        <v>0</v>
      </c>
      <c r="J57" s="192" t="str">
        <f>IF(I65=0,"",I57/I65*100)</f>
        <v/>
      </c>
    </row>
    <row r="58" spans="1:10" ht="36.75" customHeight="1" x14ac:dyDescent="0.2">
      <c r="A58" s="181"/>
      <c r="B58" s="186" t="s">
        <v>85</v>
      </c>
      <c r="C58" s="187" t="s">
        <v>86</v>
      </c>
      <c r="D58" s="188"/>
      <c r="E58" s="188"/>
      <c r="F58" s="194" t="s">
        <v>25</v>
      </c>
      <c r="G58" s="195"/>
      <c r="H58" s="195"/>
      <c r="I58" s="195">
        <f>'0001 21-09-30 Pol'!G90</f>
        <v>0</v>
      </c>
      <c r="J58" s="192" t="str">
        <f>IF(I65=0,"",I58/I65*100)</f>
        <v/>
      </c>
    </row>
    <row r="59" spans="1:10" ht="36.75" customHeight="1" x14ac:dyDescent="0.2">
      <c r="A59" s="181"/>
      <c r="B59" s="186" t="s">
        <v>87</v>
      </c>
      <c r="C59" s="187" t="s">
        <v>88</v>
      </c>
      <c r="D59" s="188"/>
      <c r="E59" s="188"/>
      <c r="F59" s="194" t="s">
        <v>25</v>
      </c>
      <c r="G59" s="195"/>
      <c r="H59" s="195"/>
      <c r="I59" s="195">
        <f>'0001 21-09-30 Pol'!G114</f>
        <v>0</v>
      </c>
      <c r="J59" s="192" t="str">
        <f>IF(I65=0,"",I59/I65*100)</f>
        <v/>
      </c>
    </row>
    <row r="60" spans="1:10" ht="36.75" customHeight="1" x14ac:dyDescent="0.2">
      <c r="A60" s="181"/>
      <c r="B60" s="186" t="s">
        <v>89</v>
      </c>
      <c r="C60" s="187" t="s">
        <v>90</v>
      </c>
      <c r="D60" s="188"/>
      <c r="E60" s="188"/>
      <c r="F60" s="194" t="s">
        <v>25</v>
      </c>
      <c r="G60" s="195"/>
      <c r="H60" s="195"/>
      <c r="I60" s="195">
        <f>'0001 21-09-30 Pol'!G153</f>
        <v>0</v>
      </c>
      <c r="J60" s="192" t="str">
        <f>IF(I65=0,"",I60/I65*100)</f>
        <v/>
      </c>
    </row>
    <row r="61" spans="1:10" ht="36.75" customHeight="1" x14ac:dyDescent="0.2">
      <c r="A61" s="181"/>
      <c r="B61" s="186" t="s">
        <v>91</v>
      </c>
      <c r="C61" s="187" t="s">
        <v>92</v>
      </c>
      <c r="D61" s="188"/>
      <c r="E61" s="188"/>
      <c r="F61" s="194" t="s">
        <v>25</v>
      </c>
      <c r="G61" s="195"/>
      <c r="H61" s="195"/>
      <c r="I61" s="195">
        <f>'0001 21-09-30 Pol'!G163</f>
        <v>0</v>
      </c>
      <c r="J61" s="192" t="str">
        <f>IF(I65=0,"",I61/I65*100)</f>
        <v/>
      </c>
    </row>
    <row r="62" spans="1:10" ht="36.75" customHeight="1" x14ac:dyDescent="0.2">
      <c r="A62" s="181"/>
      <c r="B62" s="186" t="s">
        <v>93</v>
      </c>
      <c r="C62" s="187" t="s">
        <v>94</v>
      </c>
      <c r="D62" s="188"/>
      <c r="E62" s="188"/>
      <c r="F62" s="194" t="s">
        <v>25</v>
      </c>
      <c r="G62" s="195"/>
      <c r="H62" s="195"/>
      <c r="I62" s="195">
        <f>'0001 21-09-30 Pol'!G194</f>
        <v>0</v>
      </c>
      <c r="J62" s="192" t="str">
        <f>IF(I65=0,"",I62/I65*100)</f>
        <v/>
      </c>
    </row>
    <row r="63" spans="1:10" ht="36.75" customHeight="1" x14ac:dyDescent="0.2">
      <c r="A63" s="181"/>
      <c r="B63" s="186" t="s">
        <v>95</v>
      </c>
      <c r="C63" s="187" t="s">
        <v>96</v>
      </c>
      <c r="D63" s="188"/>
      <c r="E63" s="188"/>
      <c r="F63" s="194" t="s">
        <v>25</v>
      </c>
      <c r="G63" s="195"/>
      <c r="H63" s="195"/>
      <c r="I63" s="195">
        <f>'0001 21-09-30 Pol'!G211</f>
        <v>0</v>
      </c>
      <c r="J63" s="192" t="str">
        <f>IF(I65=0,"",I63/I65*100)</f>
        <v/>
      </c>
    </row>
    <row r="64" spans="1:10" ht="36.75" customHeight="1" x14ac:dyDescent="0.2">
      <c r="A64" s="181"/>
      <c r="B64" s="186" t="s">
        <v>97</v>
      </c>
      <c r="C64" s="187" t="s">
        <v>27</v>
      </c>
      <c r="D64" s="188"/>
      <c r="E64" s="188"/>
      <c r="F64" s="194" t="s">
        <v>97</v>
      </c>
      <c r="G64" s="195"/>
      <c r="H64" s="195"/>
      <c r="I64" s="195">
        <f>'0001 21-09-30 Pol'!G222</f>
        <v>0</v>
      </c>
      <c r="J64" s="192" t="str">
        <f>IF(I65=0,"",I64/I65*100)</f>
        <v/>
      </c>
    </row>
    <row r="65" spans="1:10" ht="25.5" customHeight="1" x14ac:dyDescent="0.2">
      <c r="A65" s="182"/>
      <c r="B65" s="189" t="s">
        <v>1</v>
      </c>
      <c r="C65" s="190"/>
      <c r="D65" s="191"/>
      <c r="E65" s="191"/>
      <c r="F65" s="196"/>
      <c r="G65" s="197"/>
      <c r="H65" s="197"/>
      <c r="I65" s="197">
        <f>SUM(I50:I64)</f>
        <v>0</v>
      </c>
      <c r="J65" s="193">
        <f>SUM(J50:J64)</f>
        <v>0</v>
      </c>
    </row>
    <row r="66" spans="1:10" x14ac:dyDescent="0.2">
      <c r="F66" s="137"/>
      <c r="G66" s="137"/>
      <c r="H66" s="137"/>
      <c r="I66" s="137"/>
      <c r="J66" s="138"/>
    </row>
    <row r="67" spans="1:10" x14ac:dyDescent="0.2">
      <c r="F67" s="137"/>
      <c r="G67" s="137"/>
      <c r="H67" s="137"/>
      <c r="I67" s="137"/>
      <c r="J67" s="138"/>
    </row>
    <row r="68" spans="1:10" x14ac:dyDescent="0.2">
      <c r="F68" s="137"/>
      <c r="G68" s="137"/>
      <c r="H68" s="137"/>
      <c r="I68" s="137"/>
      <c r="J68" s="138"/>
    </row>
  </sheetData>
  <sheetProtection algorithmName="SHA-512" hashValue="QIW2DgiBNR5HIP9XtT90d1ECNr0XeiKNKgiMdMZbXmH8RCtb+iv1Lb2Jm6p+talOtzvc9yFTBG/jerC2llGCtQ==" saltValue="dYLw+B7ciXA7UKl7HTFus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23Fm6J2ZQ/Dh2JffFVHXJXrYhk4fFl3zCScKigK2LdfFtayKR84P5l1b+LKWB3VzGFN5miE4iZTl5FUVgDZeAA==" saltValue="9whiwLHo5Bb8VR0PpeLKi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D23BF-BAA0-4C97-8F45-4BF7EAE5CCD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99</v>
      </c>
      <c r="B1" s="199"/>
      <c r="C1" s="199"/>
      <c r="D1" s="199"/>
      <c r="E1" s="199"/>
      <c r="F1" s="199"/>
      <c r="G1" s="199"/>
      <c r="AG1" t="s">
        <v>100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101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101</v>
      </c>
      <c r="AG3" t="s">
        <v>102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103</v>
      </c>
    </row>
    <row r="5" spans="1:60" x14ac:dyDescent="0.2">
      <c r="D5" s="10"/>
    </row>
    <row r="6" spans="1:60" ht="38.25" x14ac:dyDescent="0.2">
      <c r="A6" s="210" t="s">
        <v>104</v>
      </c>
      <c r="B6" s="212" t="s">
        <v>105</v>
      </c>
      <c r="C6" s="212" t="s">
        <v>106</v>
      </c>
      <c r="D6" s="211" t="s">
        <v>107</v>
      </c>
      <c r="E6" s="210" t="s">
        <v>108</v>
      </c>
      <c r="F6" s="209" t="s">
        <v>109</v>
      </c>
      <c r="G6" s="210" t="s">
        <v>29</v>
      </c>
      <c r="H6" s="213" t="s">
        <v>30</v>
      </c>
      <c r="I6" s="213" t="s">
        <v>110</v>
      </c>
      <c r="J6" s="213" t="s">
        <v>31</v>
      </c>
      <c r="K6" s="213" t="s">
        <v>111</v>
      </c>
      <c r="L6" s="213" t="s">
        <v>112</v>
      </c>
      <c r="M6" s="213" t="s">
        <v>113</v>
      </c>
      <c r="N6" s="213" t="s">
        <v>114</v>
      </c>
      <c r="O6" s="213" t="s">
        <v>115</v>
      </c>
      <c r="P6" s="213" t="s">
        <v>116</v>
      </c>
      <c r="Q6" s="213" t="s">
        <v>117</v>
      </c>
      <c r="R6" s="213" t="s">
        <v>118</v>
      </c>
      <c r="S6" s="213" t="s">
        <v>119</v>
      </c>
      <c r="T6" s="213" t="s">
        <v>120</v>
      </c>
      <c r="U6" s="213" t="s">
        <v>121</v>
      </c>
      <c r="V6" s="213" t="s">
        <v>122</v>
      </c>
      <c r="W6" s="213" t="s">
        <v>123</v>
      </c>
      <c r="X6" s="213" t="s">
        <v>124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0" t="s">
        <v>125</v>
      </c>
      <c r="B8" s="231" t="s">
        <v>69</v>
      </c>
      <c r="C8" s="257" t="s">
        <v>70</v>
      </c>
      <c r="D8" s="232"/>
      <c r="E8" s="233"/>
      <c r="F8" s="234"/>
      <c r="G8" s="234">
        <f>SUMIF(AG9:AG20,"&lt;&gt;NOR",G9:G20)</f>
        <v>0</v>
      </c>
      <c r="H8" s="234"/>
      <c r="I8" s="234">
        <f>SUM(I9:I20)</f>
        <v>0</v>
      </c>
      <c r="J8" s="234"/>
      <c r="K8" s="234">
        <f>SUM(K9:K20)</f>
        <v>0</v>
      </c>
      <c r="L8" s="234"/>
      <c r="M8" s="234">
        <f>SUM(M9:M20)</f>
        <v>0</v>
      </c>
      <c r="N8" s="234"/>
      <c r="O8" s="234">
        <f>SUM(O9:O20)</f>
        <v>4.71</v>
      </c>
      <c r="P8" s="234"/>
      <c r="Q8" s="234">
        <f>SUM(Q9:Q20)</f>
        <v>0</v>
      </c>
      <c r="R8" s="234"/>
      <c r="S8" s="234"/>
      <c r="T8" s="235"/>
      <c r="U8" s="229"/>
      <c r="V8" s="229">
        <f>SUM(V9:V20)</f>
        <v>20.990000000000002</v>
      </c>
      <c r="W8" s="229"/>
      <c r="X8" s="229"/>
      <c r="AG8" t="s">
        <v>126</v>
      </c>
    </row>
    <row r="9" spans="1:60" ht="22.5" outlineLevel="1" x14ac:dyDescent="0.2">
      <c r="A9" s="236">
        <v>1</v>
      </c>
      <c r="B9" s="237" t="s">
        <v>127</v>
      </c>
      <c r="C9" s="258" t="s">
        <v>128</v>
      </c>
      <c r="D9" s="238" t="s">
        <v>129</v>
      </c>
      <c r="E9" s="239">
        <v>10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0.11122</v>
      </c>
      <c r="O9" s="241">
        <f>ROUND(E9*N9,2)</f>
        <v>1.1100000000000001</v>
      </c>
      <c r="P9" s="241">
        <v>0</v>
      </c>
      <c r="Q9" s="241">
        <f>ROUND(E9*P9,2)</f>
        <v>0</v>
      </c>
      <c r="R9" s="241" t="s">
        <v>130</v>
      </c>
      <c r="S9" s="241" t="s">
        <v>131</v>
      </c>
      <c r="T9" s="242" t="s">
        <v>131</v>
      </c>
      <c r="U9" s="225">
        <v>0.55820000000000003</v>
      </c>
      <c r="V9" s="225">
        <f>ROUND(E9*U9,2)</f>
        <v>5.58</v>
      </c>
      <c r="W9" s="225"/>
      <c r="X9" s="225" t="s">
        <v>132</v>
      </c>
      <c r="Y9" s="214"/>
      <c r="Z9" s="214"/>
      <c r="AA9" s="214"/>
      <c r="AB9" s="214"/>
      <c r="AC9" s="214"/>
      <c r="AD9" s="214"/>
      <c r="AE9" s="214"/>
      <c r="AF9" s="214"/>
      <c r="AG9" s="214" t="s">
        <v>133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9" t="s">
        <v>134</v>
      </c>
      <c r="D10" s="243"/>
      <c r="E10" s="243"/>
      <c r="F10" s="243"/>
      <c r="G10" s="243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4"/>
      <c r="Z10" s="214"/>
      <c r="AA10" s="214"/>
      <c r="AB10" s="214"/>
      <c r="AC10" s="214"/>
      <c r="AD10" s="214"/>
      <c r="AE10" s="214"/>
      <c r="AF10" s="214"/>
      <c r="AG10" s="214" t="s">
        <v>135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36">
        <v>2</v>
      </c>
      <c r="B11" s="237" t="s">
        <v>136</v>
      </c>
      <c r="C11" s="258" t="s">
        <v>137</v>
      </c>
      <c r="D11" s="238" t="s">
        <v>138</v>
      </c>
      <c r="E11" s="239">
        <v>1.4553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1.9844599999999999</v>
      </c>
      <c r="O11" s="241">
        <f>ROUND(E11*N11,2)</f>
        <v>2.89</v>
      </c>
      <c r="P11" s="241">
        <v>0</v>
      </c>
      <c r="Q11" s="241">
        <f>ROUND(E11*P11,2)</f>
        <v>0</v>
      </c>
      <c r="R11" s="241" t="s">
        <v>139</v>
      </c>
      <c r="S11" s="241" t="s">
        <v>131</v>
      </c>
      <c r="T11" s="242" t="s">
        <v>131</v>
      </c>
      <c r="U11" s="225">
        <v>4.62</v>
      </c>
      <c r="V11" s="225">
        <f>ROUND(E11*U11,2)</f>
        <v>6.72</v>
      </c>
      <c r="W11" s="225"/>
      <c r="X11" s="225" t="s">
        <v>132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133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9" t="s">
        <v>140</v>
      </c>
      <c r="D12" s="243"/>
      <c r="E12" s="243"/>
      <c r="F12" s="243"/>
      <c r="G12" s="243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4"/>
      <c r="Z12" s="214"/>
      <c r="AA12" s="214"/>
      <c r="AB12" s="214"/>
      <c r="AC12" s="214"/>
      <c r="AD12" s="214"/>
      <c r="AE12" s="214"/>
      <c r="AF12" s="214"/>
      <c r="AG12" s="214" t="s">
        <v>135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60" t="s">
        <v>141</v>
      </c>
      <c r="D13" s="227"/>
      <c r="E13" s="228">
        <v>0.72765000000000002</v>
      </c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4"/>
      <c r="Z13" s="214"/>
      <c r="AA13" s="214"/>
      <c r="AB13" s="214"/>
      <c r="AC13" s="214"/>
      <c r="AD13" s="214"/>
      <c r="AE13" s="214"/>
      <c r="AF13" s="214"/>
      <c r="AG13" s="214" t="s">
        <v>142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60" t="s">
        <v>143</v>
      </c>
      <c r="D14" s="227"/>
      <c r="E14" s="228">
        <v>0.13364999999999999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14"/>
      <c r="Z14" s="214"/>
      <c r="AA14" s="214"/>
      <c r="AB14" s="214"/>
      <c r="AC14" s="214"/>
      <c r="AD14" s="214"/>
      <c r="AE14" s="214"/>
      <c r="AF14" s="214"/>
      <c r="AG14" s="214" t="s">
        <v>142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60" t="s">
        <v>144</v>
      </c>
      <c r="D15" s="227"/>
      <c r="E15" s="228">
        <v>0.59399999999999997</v>
      </c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14"/>
      <c r="Z15" s="214"/>
      <c r="AA15" s="214"/>
      <c r="AB15" s="214"/>
      <c r="AC15" s="214"/>
      <c r="AD15" s="214"/>
      <c r="AE15" s="214"/>
      <c r="AF15" s="214"/>
      <c r="AG15" s="214" t="s">
        <v>142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36">
        <v>3</v>
      </c>
      <c r="B16" s="237" t="s">
        <v>145</v>
      </c>
      <c r="C16" s="258" t="s">
        <v>146</v>
      </c>
      <c r="D16" s="238" t="s">
        <v>147</v>
      </c>
      <c r="E16" s="239">
        <v>2.5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0.28500999999999999</v>
      </c>
      <c r="O16" s="241">
        <f>ROUND(E16*N16,2)</f>
        <v>0.71</v>
      </c>
      <c r="P16" s="241">
        <v>0</v>
      </c>
      <c r="Q16" s="241">
        <f>ROUND(E16*P16,2)</f>
        <v>0</v>
      </c>
      <c r="R16" s="241" t="s">
        <v>139</v>
      </c>
      <c r="S16" s="241" t="s">
        <v>131</v>
      </c>
      <c r="T16" s="242" t="s">
        <v>131</v>
      </c>
      <c r="U16" s="225">
        <v>3.4769999999999999</v>
      </c>
      <c r="V16" s="225">
        <f>ROUND(E16*U16,2)</f>
        <v>8.69</v>
      </c>
      <c r="W16" s="225"/>
      <c r="X16" s="225" t="s">
        <v>132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133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21"/>
      <c r="B17" s="222"/>
      <c r="C17" s="259" t="s">
        <v>148</v>
      </c>
      <c r="D17" s="243"/>
      <c r="E17" s="243"/>
      <c r="F17" s="243"/>
      <c r="G17" s="243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4"/>
      <c r="Z17" s="214"/>
      <c r="AA17" s="214"/>
      <c r="AB17" s="214"/>
      <c r="AC17" s="214"/>
      <c r="AD17" s="214"/>
      <c r="AE17" s="214"/>
      <c r="AF17" s="214"/>
      <c r="AG17" s="214" t="s">
        <v>135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4" t="str">
        <f>C17</f>
        <v>C 12/15 až C 16/20 s případnou konstrukční obvodovou výztuží včetně bednění, s potěrem nebo s povrchem vyhlazeným ve spádu k okrajům,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60" t="s">
        <v>149</v>
      </c>
      <c r="D18" s="227"/>
      <c r="E18" s="228">
        <v>1.25</v>
      </c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14"/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60" t="s">
        <v>150</v>
      </c>
      <c r="D19" s="227"/>
      <c r="E19" s="228">
        <v>0.25</v>
      </c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4"/>
      <c r="Z19" s="214"/>
      <c r="AA19" s="214"/>
      <c r="AB19" s="214"/>
      <c r="AC19" s="214"/>
      <c r="AD19" s="214"/>
      <c r="AE19" s="214"/>
      <c r="AF19" s="214"/>
      <c r="AG19" s="214" t="s">
        <v>142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60" t="s">
        <v>151</v>
      </c>
      <c r="D20" s="227"/>
      <c r="E20" s="228">
        <v>1</v>
      </c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4"/>
      <c r="Z20" s="214"/>
      <c r="AA20" s="214"/>
      <c r="AB20" s="214"/>
      <c r="AC20" s="214"/>
      <c r="AD20" s="214"/>
      <c r="AE20" s="214"/>
      <c r="AF20" s="214"/>
      <c r="AG20" s="214" t="s">
        <v>142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0" t="s">
        <v>125</v>
      </c>
      <c r="B21" s="231" t="s">
        <v>71</v>
      </c>
      <c r="C21" s="257" t="s">
        <v>72</v>
      </c>
      <c r="D21" s="232"/>
      <c r="E21" s="233"/>
      <c r="F21" s="234"/>
      <c r="G21" s="234">
        <f>SUMIF(AG22:AG23,"&lt;&gt;NOR",G22:G23)</f>
        <v>0</v>
      </c>
      <c r="H21" s="234"/>
      <c r="I21" s="234">
        <f>SUM(I22:I23)</f>
        <v>0</v>
      </c>
      <c r="J21" s="234"/>
      <c r="K21" s="234">
        <f>SUM(K22:K23)</f>
        <v>0</v>
      </c>
      <c r="L21" s="234"/>
      <c r="M21" s="234">
        <f>SUM(M22:M23)</f>
        <v>0</v>
      </c>
      <c r="N21" s="234"/>
      <c r="O21" s="234">
        <f>SUM(O22:O23)</f>
        <v>1.75</v>
      </c>
      <c r="P21" s="234"/>
      <c r="Q21" s="234">
        <f>SUM(Q22:Q23)</f>
        <v>0</v>
      </c>
      <c r="R21" s="234"/>
      <c r="S21" s="234"/>
      <c r="T21" s="235"/>
      <c r="U21" s="229"/>
      <c r="V21" s="229">
        <f>SUM(V22:V23)</f>
        <v>0</v>
      </c>
      <c r="W21" s="229"/>
      <c r="X21" s="229"/>
      <c r="AG21" t="s">
        <v>126</v>
      </c>
    </row>
    <row r="22" spans="1:60" outlineLevel="1" x14ac:dyDescent="0.2">
      <c r="A22" s="245">
        <v>4</v>
      </c>
      <c r="B22" s="246" t="s">
        <v>152</v>
      </c>
      <c r="C22" s="261" t="s">
        <v>153</v>
      </c>
      <c r="D22" s="247" t="s">
        <v>154</v>
      </c>
      <c r="E22" s="248">
        <v>550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21</v>
      </c>
      <c r="M22" s="250">
        <f>G22*(1+L22/100)</f>
        <v>0</v>
      </c>
      <c r="N22" s="250">
        <v>1E-3</v>
      </c>
      <c r="O22" s="250">
        <f>ROUND(E22*N22,2)</f>
        <v>0.55000000000000004</v>
      </c>
      <c r="P22" s="250">
        <v>0</v>
      </c>
      <c r="Q22" s="250">
        <f>ROUND(E22*P22,2)</f>
        <v>0</v>
      </c>
      <c r="R22" s="250"/>
      <c r="S22" s="250" t="s">
        <v>155</v>
      </c>
      <c r="T22" s="251" t="s">
        <v>156</v>
      </c>
      <c r="U22" s="225">
        <v>0</v>
      </c>
      <c r="V22" s="225">
        <f>ROUND(E22*U22,2)</f>
        <v>0</v>
      </c>
      <c r="W22" s="225"/>
      <c r="X22" s="225" t="s">
        <v>132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45">
        <v>5</v>
      </c>
      <c r="B23" s="246" t="s">
        <v>157</v>
      </c>
      <c r="C23" s="261" t="s">
        <v>158</v>
      </c>
      <c r="D23" s="247" t="s">
        <v>159</v>
      </c>
      <c r="E23" s="248">
        <v>24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21</v>
      </c>
      <c r="M23" s="250">
        <f>G23*(1+L23/100)</f>
        <v>0</v>
      </c>
      <c r="N23" s="250">
        <v>0.05</v>
      </c>
      <c r="O23" s="250">
        <f>ROUND(E23*N23,2)</f>
        <v>1.2</v>
      </c>
      <c r="P23" s="250">
        <v>0</v>
      </c>
      <c r="Q23" s="250">
        <f>ROUND(E23*P23,2)</f>
        <v>0</v>
      </c>
      <c r="R23" s="250"/>
      <c r="S23" s="250" t="s">
        <v>155</v>
      </c>
      <c r="T23" s="251" t="s">
        <v>156</v>
      </c>
      <c r="U23" s="225">
        <v>0</v>
      </c>
      <c r="V23" s="225">
        <f>ROUND(E23*U23,2)</f>
        <v>0</v>
      </c>
      <c r="W23" s="225"/>
      <c r="X23" s="225" t="s">
        <v>132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x14ac:dyDescent="0.2">
      <c r="A24" s="230" t="s">
        <v>125</v>
      </c>
      <c r="B24" s="231" t="s">
        <v>73</v>
      </c>
      <c r="C24" s="257" t="s">
        <v>74</v>
      </c>
      <c r="D24" s="232"/>
      <c r="E24" s="233"/>
      <c r="F24" s="234"/>
      <c r="G24" s="234">
        <f>SUMIF(AG25:AG25,"&lt;&gt;NOR",G25:G25)</f>
        <v>0</v>
      </c>
      <c r="H24" s="234"/>
      <c r="I24" s="234">
        <f>SUM(I25:I25)</f>
        <v>0</v>
      </c>
      <c r="J24" s="234"/>
      <c r="K24" s="234">
        <f>SUM(K25:K25)</f>
        <v>0</v>
      </c>
      <c r="L24" s="234"/>
      <c r="M24" s="234">
        <f>SUM(M25:M25)</f>
        <v>0</v>
      </c>
      <c r="N24" s="234"/>
      <c r="O24" s="234">
        <f>SUM(O25:O25)</f>
        <v>0</v>
      </c>
      <c r="P24" s="234"/>
      <c r="Q24" s="234">
        <f>SUM(Q25:Q25)</f>
        <v>0</v>
      </c>
      <c r="R24" s="234"/>
      <c r="S24" s="234"/>
      <c r="T24" s="235"/>
      <c r="U24" s="229"/>
      <c r="V24" s="229">
        <f>SUM(V25:V25)</f>
        <v>0</v>
      </c>
      <c r="W24" s="229"/>
      <c r="X24" s="229"/>
      <c r="AG24" t="s">
        <v>126</v>
      </c>
    </row>
    <row r="25" spans="1:60" outlineLevel="1" x14ac:dyDescent="0.2">
      <c r="A25" s="245">
        <v>6</v>
      </c>
      <c r="B25" s="246" t="s">
        <v>160</v>
      </c>
      <c r="C25" s="261" t="s">
        <v>161</v>
      </c>
      <c r="D25" s="247" t="s">
        <v>162</v>
      </c>
      <c r="E25" s="248">
        <v>1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21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155</v>
      </c>
      <c r="T25" s="251" t="s">
        <v>156</v>
      </c>
      <c r="U25" s="225">
        <v>0</v>
      </c>
      <c r="V25" s="225">
        <f>ROUND(E25*U25,2)</f>
        <v>0</v>
      </c>
      <c r="W25" s="225"/>
      <c r="X25" s="225" t="s">
        <v>132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133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30" t="s">
        <v>125</v>
      </c>
      <c r="B26" s="231" t="s">
        <v>75</v>
      </c>
      <c r="C26" s="257" t="s">
        <v>76</v>
      </c>
      <c r="D26" s="232"/>
      <c r="E26" s="233"/>
      <c r="F26" s="234"/>
      <c r="G26" s="234">
        <f>SUMIF(AG27:AG27,"&lt;&gt;NOR",G27:G27)</f>
        <v>0</v>
      </c>
      <c r="H26" s="234"/>
      <c r="I26" s="234">
        <f>SUM(I27:I27)</f>
        <v>0</v>
      </c>
      <c r="J26" s="234"/>
      <c r="K26" s="234">
        <f>SUM(K27:K27)</f>
        <v>0</v>
      </c>
      <c r="L26" s="234"/>
      <c r="M26" s="234">
        <f>SUM(M27:M27)</f>
        <v>0</v>
      </c>
      <c r="N26" s="234"/>
      <c r="O26" s="234">
        <f>SUM(O27:O27)</f>
        <v>0</v>
      </c>
      <c r="P26" s="234"/>
      <c r="Q26" s="234">
        <f>SUM(Q27:Q27)</f>
        <v>0</v>
      </c>
      <c r="R26" s="234"/>
      <c r="S26" s="234"/>
      <c r="T26" s="235"/>
      <c r="U26" s="229"/>
      <c r="V26" s="229">
        <f>SUM(V27:V27)</f>
        <v>0</v>
      </c>
      <c r="W26" s="229"/>
      <c r="X26" s="229"/>
      <c r="AG26" t="s">
        <v>126</v>
      </c>
    </row>
    <row r="27" spans="1:60" outlineLevel="1" x14ac:dyDescent="0.2">
      <c r="A27" s="245">
        <v>7</v>
      </c>
      <c r="B27" s="246" t="s">
        <v>163</v>
      </c>
      <c r="C27" s="261" t="s">
        <v>164</v>
      </c>
      <c r="D27" s="247" t="s">
        <v>165</v>
      </c>
      <c r="E27" s="248">
        <v>1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21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155</v>
      </c>
      <c r="T27" s="251" t="s">
        <v>156</v>
      </c>
      <c r="U27" s="225">
        <v>0</v>
      </c>
      <c r="V27" s="225">
        <f>ROUND(E27*U27,2)</f>
        <v>0</v>
      </c>
      <c r="W27" s="225"/>
      <c r="X27" s="225" t="s">
        <v>132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133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30" t="s">
        <v>125</v>
      </c>
      <c r="B28" s="231" t="s">
        <v>77</v>
      </c>
      <c r="C28" s="257" t="s">
        <v>78</v>
      </c>
      <c r="D28" s="232"/>
      <c r="E28" s="233"/>
      <c r="F28" s="234"/>
      <c r="G28" s="234">
        <f>SUMIF(AG29:AG45,"&lt;&gt;NOR",G29:G45)</f>
        <v>0</v>
      </c>
      <c r="H28" s="234"/>
      <c r="I28" s="234">
        <f>SUM(I29:I45)</f>
        <v>0</v>
      </c>
      <c r="J28" s="234"/>
      <c r="K28" s="234">
        <f>SUM(K29:K45)</f>
        <v>0</v>
      </c>
      <c r="L28" s="234"/>
      <c r="M28" s="234">
        <f>SUM(M29:M45)</f>
        <v>0</v>
      </c>
      <c r="N28" s="234"/>
      <c r="O28" s="234">
        <f>SUM(O29:O45)</f>
        <v>0</v>
      </c>
      <c r="P28" s="234"/>
      <c r="Q28" s="234">
        <f>SUM(Q29:Q45)</f>
        <v>2.4300000000000002</v>
      </c>
      <c r="R28" s="234"/>
      <c r="S28" s="234"/>
      <c r="T28" s="235"/>
      <c r="U28" s="229"/>
      <c r="V28" s="229">
        <f>SUM(V29:V45)</f>
        <v>14.87</v>
      </c>
      <c r="W28" s="229"/>
      <c r="X28" s="229"/>
      <c r="AG28" t="s">
        <v>126</v>
      </c>
    </row>
    <row r="29" spans="1:60" ht="22.5" outlineLevel="1" x14ac:dyDescent="0.2">
      <c r="A29" s="236">
        <v>8</v>
      </c>
      <c r="B29" s="237" t="s">
        <v>166</v>
      </c>
      <c r="C29" s="258" t="s">
        <v>167</v>
      </c>
      <c r="D29" s="238" t="s">
        <v>138</v>
      </c>
      <c r="E29" s="239">
        <v>1.4553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1.671</v>
      </c>
      <c r="Q29" s="241">
        <f>ROUND(E29*P29,2)</f>
        <v>2.4300000000000002</v>
      </c>
      <c r="R29" s="241" t="s">
        <v>168</v>
      </c>
      <c r="S29" s="241" t="s">
        <v>131</v>
      </c>
      <c r="T29" s="242" t="s">
        <v>131</v>
      </c>
      <c r="U29" s="225">
        <v>2.79</v>
      </c>
      <c r="V29" s="225">
        <f>ROUND(E29*U29,2)</f>
        <v>4.0599999999999996</v>
      </c>
      <c r="W29" s="225"/>
      <c r="X29" s="225" t="s">
        <v>132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133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21"/>
      <c r="B30" s="222"/>
      <c r="C30" s="259" t="s">
        <v>169</v>
      </c>
      <c r="D30" s="243"/>
      <c r="E30" s="243"/>
      <c r="F30" s="243"/>
      <c r="G30" s="243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14"/>
      <c r="Z30" s="214"/>
      <c r="AA30" s="214"/>
      <c r="AB30" s="214"/>
      <c r="AC30" s="214"/>
      <c r="AD30" s="214"/>
      <c r="AE30" s="214"/>
      <c r="AF30" s="214"/>
      <c r="AG30" s="214" t="s">
        <v>135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44" t="str">
        <f>C30</f>
        <v>nebo vybourání otvorů průřezové plochy přes 4 m2 ve zdivu nadzákladovém, včetně pomocného lešení o výšce podlahy do 1900 mm a pro zatížení do 1,5 kPa  (150 kg/m2)</v>
      </c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0" t="s">
        <v>141</v>
      </c>
      <c r="D31" s="227"/>
      <c r="E31" s="228">
        <v>0.72765000000000002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4"/>
      <c r="Z31" s="214"/>
      <c r="AA31" s="214"/>
      <c r="AB31" s="214"/>
      <c r="AC31" s="214"/>
      <c r="AD31" s="214"/>
      <c r="AE31" s="214"/>
      <c r="AF31" s="214"/>
      <c r="AG31" s="214" t="s">
        <v>142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60" t="s">
        <v>143</v>
      </c>
      <c r="D32" s="227"/>
      <c r="E32" s="228">
        <v>0.13364999999999999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4"/>
      <c r="Z32" s="214"/>
      <c r="AA32" s="214"/>
      <c r="AB32" s="214"/>
      <c r="AC32" s="214"/>
      <c r="AD32" s="214"/>
      <c r="AE32" s="214"/>
      <c r="AF32" s="214"/>
      <c r="AG32" s="214" t="s">
        <v>142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60" t="s">
        <v>144</v>
      </c>
      <c r="D33" s="227"/>
      <c r="E33" s="228">
        <v>0.59399999999999997</v>
      </c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14"/>
      <c r="Z33" s="214"/>
      <c r="AA33" s="214"/>
      <c r="AB33" s="214"/>
      <c r="AC33" s="214"/>
      <c r="AD33" s="214"/>
      <c r="AE33" s="214"/>
      <c r="AF33" s="214"/>
      <c r="AG33" s="214" t="s">
        <v>142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6">
        <v>9</v>
      </c>
      <c r="B34" s="237" t="s">
        <v>170</v>
      </c>
      <c r="C34" s="258" t="s">
        <v>171</v>
      </c>
      <c r="D34" s="238" t="s">
        <v>172</v>
      </c>
      <c r="E34" s="239">
        <v>2.43181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 t="s">
        <v>173</v>
      </c>
      <c r="S34" s="241" t="s">
        <v>131</v>
      </c>
      <c r="T34" s="242" t="s">
        <v>131</v>
      </c>
      <c r="U34" s="225">
        <v>0.63800000000000001</v>
      </c>
      <c r="V34" s="225">
        <f>ROUND(E34*U34,2)</f>
        <v>1.55</v>
      </c>
      <c r="W34" s="225"/>
      <c r="X34" s="225" t="s">
        <v>174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175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21"/>
      <c r="B35" s="222"/>
      <c r="C35" s="259" t="s">
        <v>176</v>
      </c>
      <c r="D35" s="243"/>
      <c r="E35" s="243"/>
      <c r="F35" s="243"/>
      <c r="G35" s="243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14"/>
      <c r="Z35" s="214"/>
      <c r="AA35" s="214"/>
      <c r="AB35" s="214"/>
      <c r="AC35" s="214"/>
      <c r="AD35" s="214"/>
      <c r="AE35" s="214"/>
      <c r="AF35" s="214"/>
      <c r="AG35" s="214" t="s">
        <v>135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44" t="str">
        <f>C35</f>
        <v>se složením a hrubým urovnáním nebo s přeložením na jiný dopravní prostředek kromě lodi, vč. příplatku za každých dalších i započatých 1000 m přes 1000 m,</v>
      </c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45">
        <v>10</v>
      </c>
      <c r="B36" s="246" t="s">
        <v>177</v>
      </c>
      <c r="C36" s="261" t="s">
        <v>178</v>
      </c>
      <c r="D36" s="247" t="s">
        <v>172</v>
      </c>
      <c r="E36" s="248">
        <v>2.43181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21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 t="s">
        <v>168</v>
      </c>
      <c r="S36" s="250" t="s">
        <v>131</v>
      </c>
      <c r="T36" s="251" t="s">
        <v>131</v>
      </c>
      <c r="U36" s="225">
        <v>0.93300000000000005</v>
      </c>
      <c r="V36" s="225">
        <f>ROUND(E36*U36,2)</f>
        <v>2.27</v>
      </c>
      <c r="W36" s="225"/>
      <c r="X36" s="225" t="s">
        <v>174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175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6">
        <v>11</v>
      </c>
      <c r="B37" s="237" t="s">
        <v>179</v>
      </c>
      <c r="C37" s="258" t="s">
        <v>180</v>
      </c>
      <c r="D37" s="238" t="s">
        <v>172</v>
      </c>
      <c r="E37" s="239">
        <v>2.43181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1" t="s">
        <v>168</v>
      </c>
      <c r="S37" s="241" t="s">
        <v>131</v>
      </c>
      <c r="T37" s="242" t="s">
        <v>131</v>
      </c>
      <c r="U37" s="225">
        <v>0.49</v>
      </c>
      <c r="V37" s="225">
        <f>ROUND(E37*U37,2)</f>
        <v>1.19</v>
      </c>
      <c r="W37" s="225"/>
      <c r="X37" s="225" t="s">
        <v>174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175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62" t="s">
        <v>181</v>
      </c>
      <c r="D38" s="252"/>
      <c r="E38" s="252"/>
      <c r="F38" s="252"/>
      <c r="G38" s="252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4"/>
      <c r="Z38" s="214"/>
      <c r="AA38" s="214"/>
      <c r="AB38" s="214"/>
      <c r="AC38" s="214"/>
      <c r="AD38" s="214"/>
      <c r="AE38" s="214"/>
      <c r="AF38" s="214"/>
      <c r="AG38" s="214" t="s">
        <v>182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45">
        <v>12</v>
      </c>
      <c r="B39" s="246" t="s">
        <v>183</v>
      </c>
      <c r="C39" s="261" t="s">
        <v>184</v>
      </c>
      <c r="D39" s="247" t="s">
        <v>172</v>
      </c>
      <c r="E39" s="248">
        <v>48.636130000000001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 t="s">
        <v>168</v>
      </c>
      <c r="S39" s="250" t="s">
        <v>131</v>
      </c>
      <c r="T39" s="251" t="s">
        <v>131</v>
      </c>
      <c r="U39" s="225">
        <v>0</v>
      </c>
      <c r="V39" s="225">
        <f>ROUND(E39*U39,2)</f>
        <v>0</v>
      </c>
      <c r="W39" s="225"/>
      <c r="X39" s="225" t="s">
        <v>174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175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5">
        <v>13</v>
      </c>
      <c r="B40" s="246" t="s">
        <v>185</v>
      </c>
      <c r="C40" s="261" t="s">
        <v>186</v>
      </c>
      <c r="D40" s="247" t="s">
        <v>172</v>
      </c>
      <c r="E40" s="248">
        <v>2.43181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21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 t="s">
        <v>168</v>
      </c>
      <c r="S40" s="250" t="s">
        <v>131</v>
      </c>
      <c r="T40" s="251" t="s">
        <v>131</v>
      </c>
      <c r="U40" s="225">
        <v>0.94199999999999995</v>
      </c>
      <c r="V40" s="225">
        <f>ROUND(E40*U40,2)</f>
        <v>2.29</v>
      </c>
      <c r="W40" s="225"/>
      <c r="X40" s="225" t="s">
        <v>174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175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6">
        <v>14</v>
      </c>
      <c r="B41" s="237" t="s">
        <v>187</v>
      </c>
      <c r="C41" s="258" t="s">
        <v>188</v>
      </c>
      <c r="D41" s="238" t="s">
        <v>172</v>
      </c>
      <c r="E41" s="239">
        <v>9.7272300000000005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 t="s">
        <v>189</v>
      </c>
      <c r="S41" s="241" t="s">
        <v>131</v>
      </c>
      <c r="T41" s="242" t="s">
        <v>131</v>
      </c>
      <c r="U41" s="225">
        <v>0.36</v>
      </c>
      <c r="V41" s="225">
        <f>ROUND(E41*U41,2)</f>
        <v>3.5</v>
      </c>
      <c r="W41" s="225"/>
      <c r="X41" s="225" t="s">
        <v>174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175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9" t="s">
        <v>190</v>
      </c>
      <c r="D42" s="243"/>
      <c r="E42" s="243"/>
      <c r="F42" s="243"/>
      <c r="G42" s="243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14"/>
      <c r="Z42" s="214"/>
      <c r="AA42" s="214"/>
      <c r="AB42" s="214"/>
      <c r="AC42" s="214"/>
      <c r="AD42" s="214"/>
      <c r="AE42" s="214"/>
      <c r="AF42" s="214"/>
      <c r="AG42" s="214" t="s">
        <v>135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44" t="str">
        <f>C42</f>
        <v>nebo vybouraných hmot nošením nebo přehazováním k místu nakládky přístupnému normálním dopravním prostředkům do 10 m,</v>
      </c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6">
        <v>15</v>
      </c>
      <c r="B43" s="237" t="s">
        <v>191</v>
      </c>
      <c r="C43" s="258" t="s">
        <v>192</v>
      </c>
      <c r="D43" s="238" t="s">
        <v>172</v>
      </c>
      <c r="E43" s="239">
        <v>2.43181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 t="s">
        <v>193</v>
      </c>
      <c r="S43" s="241" t="s">
        <v>131</v>
      </c>
      <c r="T43" s="242" t="s">
        <v>131</v>
      </c>
      <c r="U43" s="225">
        <v>6.0000000000000001E-3</v>
      </c>
      <c r="V43" s="225">
        <f>ROUND(E43*U43,2)</f>
        <v>0.01</v>
      </c>
      <c r="W43" s="225"/>
      <c r="X43" s="225" t="s">
        <v>174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175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9" t="s">
        <v>194</v>
      </c>
      <c r="D44" s="243"/>
      <c r="E44" s="243"/>
      <c r="F44" s="243"/>
      <c r="G44" s="243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4"/>
      <c r="Z44" s="214"/>
      <c r="AA44" s="214"/>
      <c r="AB44" s="214"/>
      <c r="AC44" s="214"/>
      <c r="AD44" s="214"/>
      <c r="AE44" s="214"/>
      <c r="AF44" s="214"/>
      <c r="AG44" s="214" t="s">
        <v>135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45">
        <v>16</v>
      </c>
      <c r="B45" s="246" t="s">
        <v>195</v>
      </c>
      <c r="C45" s="261" t="s">
        <v>196</v>
      </c>
      <c r="D45" s="247" t="s">
        <v>172</v>
      </c>
      <c r="E45" s="248">
        <v>2.43181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21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155</v>
      </c>
      <c r="T45" s="251" t="s">
        <v>156</v>
      </c>
      <c r="U45" s="225">
        <v>0</v>
      </c>
      <c r="V45" s="225">
        <f>ROUND(E45*U45,2)</f>
        <v>0</v>
      </c>
      <c r="W45" s="225"/>
      <c r="X45" s="225" t="s">
        <v>174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175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">
      <c r="A46" s="230" t="s">
        <v>125</v>
      </c>
      <c r="B46" s="231" t="s">
        <v>79</v>
      </c>
      <c r="C46" s="257" t="s">
        <v>80</v>
      </c>
      <c r="D46" s="232"/>
      <c r="E46" s="233"/>
      <c r="F46" s="234"/>
      <c r="G46" s="234">
        <f>SUMIF(AG47:AG48,"&lt;&gt;NOR",G47:G48)</f>
        <v>0</v>
      </c>
      <c r="H46" s="234"/>
      <c r="I46" s="234">
        <f>SUM(I47:I48)</f>
        <v>0</v>
      </c>
      <c r="J46" s="234"/>
      <c r="K46" s="234">
        <f>SUM(K47:K48)</f>
        <v>0</v>
      </c>
      <c r="L46" s="234"/>
      <c r="M46" s="234">
        <f>SUM(M47:M48)</f>
        <v>0</v>
      </c>
      <c r="N46" s="234"/>
      <c r="O46" s="234">
        <f>SUM(O47:O48)</f>
        <v>0</v>
      </c>
      <c r="P46" s="234"/>
      <c r="Q46" s="234">
        <f>SUM(Q47:Q48)</f>
        <v>0</v>
      </c>
      <c r="R46" s="234"/>
      <c r="S46" s="234"/>
      <c r="T46" s="235"/>
      <c r="U46" s="229"/>
      <c r="V46" s="229">
        <f>SUM(V47:V48)</f>
        <v>20.36</v>
      </c>
      <c r="W46" s="229"/>
      <c r="X46" s="229"/>
      <c r="AG46" t="s">
        <v>126</v>
      </c>
    </row>
    <row r="47" spans="1:60" ht="33.75" outlineLevel="1" x14ac:dyDescent="0.2">
      <c r="A47" s="236">
        <v>17</v>
      </c>
      <c r="B47" s="237" t="s">
        <v>197</v>
      </c>
      <c r="C47" s="258" t="s">
        <v>198</v>
      </c>
      <c r="D47" s="238" t="s">
        <v>172</v>
      </c>
      <c r="E47" s="239">
        <v>6.4627100000000004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1" t="s">
        <v>130</v>
      </c>
      <c r="S47" s="241" t="s">
        <v>131</v>
      </c>
      <c r="T47" s="242" t="s">
        <v>131</v>
      </c>
      <c r="U47" s="225">
        <v>3.15</v>
      </c>
      <c r="V47" s="225">
        <f>ROUND(E47*U47,2)</f>
        <v>20.36</v>
      </c>
      <c r="W47" s="225"/>
      <c r="X47" s="225" t="s">
        <v>199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200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9" t="s">
        <v>201</v>
      </c>
      <c r="D48" s="243"/>
      <c r="E48" s="243"/>
      <c r="F48" s="243"/>
      <c r="G48" s="243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4"/>
      <c r="Z48" s="214"/>
      <c r="AA48" s="214"/>
      <c r="AB48" s="214"/>
      <c r="AC48" s="214"/>
      <c r="AD48" s="214"/>
      <c r="AE48" s="214"/>
      <c r="AF48" s="214"/>
      <c r="AG48" s="214" t="s">
        <v>135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30" t="s">
        <v>125</v>
      </c>
      <c r="B49" s="231" t="s">
        <v>81</v>
      </c>
      <c r="C49" s="257" t="s">
        <v>82</v>
      </c>
      <c r="D49" s="232"/>
      <c r="E49" s="233"/>
      <c r="F49" s="234"/>
      <c r="G49" s="234">
        <f>SUMIF(AG50:AG67,"&lt;&gt;NOR",G50:G67)</f>
        <v>0</v>
      </c>
      <c r="H49" s="234"/>
      <c r="I49" s="234">
        <f>SUM(I50:I67)</f>
        <v>0</v>
      </c>
      <c r="J49" s="234"/>
      <c r="K49" s="234">
        <f>SUM(K50:K67)</f>
        <v>0</v>
      </c>
      <c r="L49" s="234"/>
      <c r="M49" s="234">
        <f>SUM(M50:M67)</f>
        <v>0</v>
      </c>
      <c r="N49" s="234"/>
      <c r="O49" s="234">
        <f>SUM(O50:O67)</f>
        <v>0</v>
      </c>
      <c r="P49" s="234"/>
      <c r="Q49" s="234">
        <f>SUM(Q50:Q67)</f>
        <v>7.06</v>
      </c>
      <c r="R49" s="234"/>
      <c r="S49" s="234"/>
      <c r="T49" s="235"/>
      <c r="U49" s="229"/>
      <c r="V49" s="229">
        <f>SUM(V50:V67)</f>
        <v>96.310000000000016</v>
      </c>
      <c r="W49" s="229"/>
      <c r="X49" s="229"/>
      <c r="AG49" t="s">
        <v>126</v>
      </c>
    </row>
    <row r="50" spans="1:60" outlineLevel="1" x14ac:dyDescent="0.2">
      <c r="A50" s="236">
        <v>18</v>
      </c>
      <c r="B50" s="237" t="s">
        <v>202</v>
      </c>
      <c r="C50" s="258" t="s">
        <v>203</v>
      </c>
      <c r="D50" s="238" t="s">
        <v>147</v>
      </c>
      <c r="E50" s="239">
        <v>215.86500000000001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1.15E-3</v>
      </c>
      <c r="Q50" s="241">
        <f>ROUND(E50*P50,2)</f>
        <v>0.25</v>
      </c>
      <c r="R50" s="241" t="s">
        <v>204</v>
      </c>
      <c r="S50" s="241" t="s">
        <v>131</v>
      </c>
      <c r="T50" s="242" t="s">
        <v>131</v>
      </c>
      <c r="U50" s="225">
        <v>3.5000000000000003E-2</v>
      </c>
      <c r="V50" s="225">
        <f>ROUND(E50*U50,2)</f>
        <v>7.56</v>
      </c>
      <c r="W50" s="225"/>
      <c r="X50" s="225" t="s">
        <v>132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133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0" t="s">
        <v>205</v>
      </c>
      <c r="D51" s="227"/>
      <c r="E51" s="228">
        <v>215.86500000000001</v>
      </c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14"/>
      <c r="Z51" s="214"/>
      <c r="AA51" s="214"/>
      <c r="AB51" s="214"/>
      <c r="AC51" s="214"/>
      <c r="AD51" s="214"/>
      <c r="AE51" s="214"/>
      <c r="AF51" s="214"/>
      <c r="AG51" s="214" t="s">
        <v>142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6">
        <v>19</v>
      </c>
      <c r="B52" s="237" t="s">
        <v>206</v>
      </c>
      <c r="C52" s="258" t="s">
        <v>207</v>
      </c>
      <c r="D52" s="238" t="s">
        <v>147</v>
      </c>
      <c r="E52" s="239">
        <v>1398.56106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0</v>
      </c>
      <c r="O52" s="241">
        <f>ROUND(E52*N52,2)</f>
        <v>0</v>
      </c>
      <c r="P52" s="241">
        <v>4.8700000000000002E-3</v>
      </c>
      <c r="Q52" s="241">
        <f>ROUND(E52*P52,2)</f>
        <v>6.81</v>
      </c>
      <c r="R52" s="241" t="s">
        <v>204</v>
      </c>
      <c r="S52" s="241" t="s">
        <v>131</v>
      </c>
      <c r="T52" s="242" t="s">
        <v>131</v>
      </c>
      <c r="U52" s="225">
        <v>4.1000000000000002E-2</v>
      </c>
      <c r="V52" s="225">
        <f>ROUND(E52*U52,2)</f>
        <v>57.34</v>
      </c>
      <c r="W52" s="225"/>
      <c r="X52" s="225" t="s">
        <v>132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60" t="s">
        <v>208</v>
      </c>
      <c r="D53" s="227"/>
      <c r="E53" s="228">
        <v>1398.56106</v>
      </c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14"/>
      <c r="Z53" s="214"/>
      <c r="AA53" s="214"/>
      <c r="AB53" s="214"/>
      <c r="AC53" s="214"/>
      <c r="AD53" s="214"/>
      <c r="AE53" s="214"/>
      <c r="AF53" s="214"/>
      <c r="AG53" s="214" t="s">
        <v>142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>
        <v>20</v>
      </c>
      <c r="B54" s="222" t="s">
        <v>209</v>
      </c>
      <c r="C54" s="263" t="s">
        <v>210</v>
      </c>
      <c r="D54" s="223" t="s">
        <v>0</v>
      </c>
      <c r="E54" s="253"/>
      <c r="F54" s="226"/>
      <c r="G54" s="225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21</v>
      </c>
      <c r="M54" s="225">
        <f>G54*(1+L54/100)</f>
        <v>0</v>
      </c>
      <c r="N54" s="225">
        <v>0</v>
      </c>
      <c r="O54" s="225">
        <f>ROUND(E54*N54,2)</f>
        <v>0</v>
      </c>
      <c r="P54" s="225">
        <v>0</v>
      </c>
      <c r="Q54" s="225">
        <f>ROUND(E54*P54,2)</f>
        <v>0</v>
      </c>
      <c r="R54" s="225" t="s">
        <v>204</v>
      </c>
      <c r="S54" s="225" t="s">
        <v>131</v>
      </c>
      <c r="T54" s="225" t="s">
        <v>131</v>
      </c>
      <c r="U54" s="225">
        <v>0</v>
      </c>
      <c r="V54" s="225">
        <f>ROUND(E54*U54,2)</f>
        <v>0</v>
      </c>
      <c r="W54" s="225"/>
      <c r="X54" s="225" t="s">
        <v>199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200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64" t="s">
        <v>211</v>
      </c>
      <c r="D55" s="254"/>
      <c r="E55" s="254"/>
      <c r="F55" s="254"/>
      <c r="G55" s="254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14"/>
      <c r="Z55" s="214"/>
      <c r="AA55" s="214"/>
      <c r="AB55" s="214"/>
      <c r="AC55" s="214"/>
      <c r="AD55" s="214"/>
      <c r="AE55" s="214"/>
      <c r="AF55" s="214"/>
      <c r="AG55" s="214" t="s">
        <v>135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36">
        <v>21</v>
      </c>
      <c r="B56" s="237" t="s">
        <v>170</v>
      </c>
      <c r="C56" s="258" t="s">
        <v>171</v>
      </c>
      <c r="D56" s="238" t="s">
        <v>172</v>
      </c>
      <c r="E56" s="239">
        <v>7.05924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1" t="s">
        <v>173</v>
      </c>
      <c r="S56" s="241" t="s">
        <v>131</v>
      </c>
      <c r="T56" s="242" t="s">
        <v>131</v>
      </c>
      <c r="U56" s="225">
        <v>0.63800000000000001</v>
      </c>
      <c r="V56" s="225">
        <f>ROUND(E56*U56,2)</f>
        <v>4.5</v>
      </c>
      <c r="W56" s="225"/>
      <c r="X56" s="225" t="s">
        <v>174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175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21"/>
      <c r="B57" s="222"/>
      <c r="C57" s="259" t="s">
        <v>176</v>
      </c>
      <c r="D57" s="243"/>
      <c r="E57" s="243"/>
      <c r="F57" s="243"/>
      <c r="G57" s="243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4"/>
      <c r="Z57" s="214"/>
      <c r="AA57" s="214"/>
      <c r="AB57" s="214"/>
      <c r="AC57" s="214"/>
      <c r="AD57" s="214"/>
      <c r="AE57" s="214"/>
      <c r="AF57" s="214"/>
      <c r="AG57" s="214" t="s">
        <v>135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44" t="str">
        <f>C57</f>
        <v>se složením a hrubým urovnáním nebo s přeložením na jiný dopravní prostředek kromě lodi, vč. příplatku za každých dalších i započatých 1000 m přes 1000 m,</v>
      </c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45">
        <v>22</v>
      </c>
      <c r="B58" s="246" t="s">
        <v>177</v>
      </c>
      <c r="C58" s="261" t="s">
        <v>178</v>
      </c>
      <c r="D58" s="247" t="s">
        <v>172</v>
      </c>
      <c r="E58" s="248">
        <v>7.05924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21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 t="s">
        <v>168</v>
      </c>
      <c r="S58" s="250" t="s">
        <v>131</v>
      </c>
      <c r="T58" s="251" t="s">
        <v>131</v>
      </c>
      <c r="U58" s="225">
        <v>0.93300000000000005</v>
      </c>
      <c r="V58" s="225">
        <f>ROUND(E58*U58,2)</f>
        <v>6.59</v>
      </c>
      <c r="W58" s="225"/>
      <c r="X58" s="225" t="s">
        <v>174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175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6">
        <v>23</v>
      </c>
      <c r="B59" s="237" t="s">
        <v>179</v>
      </c>
      <c r="C59" s="258" t="s">
        <v>180</v>
      </c>
      <c r="D59" s="238" t="s">
        <v>172</v>
      </c>
      <c r="E59" s="239">
        <v>7.05924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21</v>
      </c>
      <c r="M59" s="241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1" t="s">
        <v>168</v>
      </c>
      <c r="S59" s="241" t="s">
        <v>131</v>
      </c>
      <c r="T59" s="242" t="s">
        <v>131</v>
      </c>
      <c r="U59" s="225">
        <v>0.49</v>
      </c>
      <c r="V59" s="225">
        <f>ROUND(E59*U59,2)</f>
        <v>3.46</v>
      </c>
      <c r="W59" s="225"/>
      <c r="X59" s="225" t="s">
        <v>174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175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62" t="s">
        <v>181</v>
      </c>
      <c r="D60" s="252"/>
      <c r="E60" s="252"/>
      <c r="F60" s="252"/>
      <c r="G60" s="252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4"/>
      <c r="Z60" s="214"/>
      <c r="AA60" s="214"/>
      <c r="AB60" s="214"/>
      <c r="AC60" s="214"/>
      <c r="AD60" s="214"/>
      <c r="AE60" s="214"/>
      <c r="AF60" s="214"/>
      <c r="AG60" s="214" t="s">
        <v>182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5">
        <v>24</v>
      </c>
      <c r="B61" s="246" t="s">
        <v>183</v>
      </c>
      <c r="C61" s="261" t="s">
        <v>184</v>
      </c>
      <c r="D61" s="247" t="s">
        <v>172</v>
      </c>
      <c r="E61" s="248">
        <v>141.18474000000001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21</v>
      </c>
      <c r="M61" s="250">
        <f>G61*(1+L61/100)</f>
        <v>0</v>
      </c>
      <c r="N61" s="250">
        <v>0</v>
      </c>
      <c r="O61" s="250">
        <f>ROUND(E61*N61,2)</f>
        <v>0</v>
      </c>
      <c r="P61" s="250">
        <v>0</v>
      </c>
      <c r="Q61" s="250">
        <f>ROUND(E61*P61,2)</f>
        <v>0</v>
      </c>
      <c r="R61" s="250" t="s">
        <v>168</v>
      </c>
      <c r="S61" s="250" t="s">
        <v>131</v>
      </c>
      <c r="T61" s="251" t="s">
        <v>131</v>
      </c>
      <c r="U61" s="225">
        <v>0</v>
      </c>
      <c r="V61" s="225">
        <f>ROUND(E61*U61,2)</f>
        <v>0</v>
      </c>
      <c r="W61" s="225"/>
      <c r="X61" s="225" t="s">
        <v>174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175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45">
        <v>25</v>
      </c>
      <c r="B62" s="246" t="s">
        <v>185</v>
      </c>
      <c r="C62" s="261" t="s">
        <v>186</v>
      </c>
      <c r="D62" s="247" t="s">
        <v>172</v>
      </c>
      <c r="E62" s="248">
        <v>7.05924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21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 t="s">
        <v>168</v>
      </c>
      <c r="S62" s="250" t="s">
        <v>131</v>
      </c>
      <c r="T62" s="251" t="s">
        <v>131</v>
      </c>
      <c r="U62" s="225">
        <v>0.94199999999999995</v>
      </c>
      <c r="V62" s="225">
        <f>ROUND(E62*U62,2)</f>
        <v>6.65</v>
      </c>
      <c r="W62" s="225"/>
      <c r="X62" s="225" t="s">
        <v>174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175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36">
        <v>26</v>
      </c>
      <c r="B63" s="237" t="s">
        <v>187</v>
      </c>
      <c r="C63" s="258" t="s">
        <v>188</v>
      </c>
      <c r="D63" s="238" t="s">
        <v>172</v>
      </c>
      <c r="E63" s="239">
        <v>28.23695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 t="s">
        <v>189</v>
      </c>
      <c r="S63" s="241" t="s">
        <v>131</v>
      </c>
      <c r="T63" s="242" t="s">
        <v>131</v>
      </c>
      <c r="U63" s="225">
        <v>0.36</v>
      </c>
      <c r="V63" s="225">
        <f>ROUND(E63*U63,2)</f>
        <v>10.17</v>
      </c>
      <c r="W63" s="225"/>
      <c r="X63" s="225" t="s">
        <v>174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175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9" t="s">
        <v>190</v>
      </c>
      <c r="D64" s="243"/>
      <c r="E64" s="243"/>
      <c r="F64" s="243"/>
      <c r="G64" s="243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4"/>
      <c r="Z64" s="214"/>
      <c r="AA64" s="214"/>
      <c r="AB64" s="214"/>
      <c r="AC64" s="214"/>
      <c r="AD64" s="214"/>
      <c r="AE64" s="214"/>
      <c r="AF64" s="214"/>
      <c r="AG64" s="214" t="s">
        <v>135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44" t="str">
        <f>C64</f>
        <v>nebo vybouraných hmot nošením nebo přehazováním k místu nakládky přístupnému normálním dopravním prostředkům do 10 m,</v>
      </c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6">
        <v>27</v>
      </c>
      <c r="B65" s="237" t="s">
        <v>191</v>
      </c>
      <c r="C65" s="258" t="s">
        <v>192</v>
      </c>
      <c r="D65" s="238" t="s">
        <v>172</v>
      </c>
      <c r="E65" s="239">
        <v>7.05924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 t="s">
        <v>193</v>
      </c>
      <c r="S65" s="241" t="s">
        <v>131</v>
      </c>
      <c r="T65" s="242" t="s">
        <v>131</v>
      </c>
      <c r="U65" s="225">
        <v>6.0000000000000001E-3</v>
      </c>
      <c r="V65" s="225">
        <f>ROUND(E65*U65,2)</f>
        <v>0.04</v>
      </c>
      <c r="W65" s="225"/>
      <c r="X65" s="225" t="s">
        <v>174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175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9" t="s">
        <v>194</v>
      </c>
      <c r="D66" s="243"/>
      <c r="E66" s="243"/>
      <c r="F66" s="243"/>
      <c r="G66" s="243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4"/>
      <c r="Z66" s="214"/>
      <c r="AA66" s="214"/>
      <c r="AB66" s="214"/>
      <c r="AC66" s="214"/>
      <c r="AD66" s="214"/>
      <c r="AE66" s="214"/>
      <c r="AF66" s="214"/>
      <c r="AG66" s="214" t="s">
        <v>135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5">
        <v>28</v>
      </c>
      <c r="B67" s="246" t="s">
        <v>195</v>
      </c>
      <c r="C67" s="261" t="s">
        <v>196</v>
      </c>
      <c r="D67" s="247" t="s">
        <v>172</v>
      </c>
      <c r="E67" s="248">
        <v>7.05924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21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/>
      <c r="S67" s="250" t="s">
        <v>155</v>
      </c>
      <c r="T67" s="251" t="s">
        <v>156</v>
      </c>
      <c r="U67" s="225">
        <v>0</v>
      </c>
      <c r="V67" s="225">
        <f>ROUND(E67*U67,2)</f>
        <v>0</v>
      </c>
      <c r="W67" s="225"/>
      <c r="X67" s="225" t="s">
        <v>174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175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230" t="s">
        <v>125</v>
      </c>
      <c r="B68" s="231" t="s">
        <v>83</v>
      </c>
      <c r="C68" s="257" t="s">
        <v>84</v>
      </c>
      <c r="D68" s="232"/>
      <c r="E68" s="233"/>
      <c r="F68" s="234"/>
      <c r="G68" s="234">
        <f>SUMIF(AG69:AG89,"&lt;&gt;NOR",G69:G89)</f>
        <v>0</v>
      </c>
      <c r="H68" s="234"/>
      <c r="I68" s="234">
        <f>SUM(I69:I89)</f>
        <v>0</v>
      </c>
      <c r="J68" s="234"/>
      <c r="K68" s="234">
        <f>SUM(K69:K89)</f>
        <v>0</v>
      </c>
      <c r="L68" s="234"/>
      <c r="M68" s="234">
        <f>SUM(M69:M89)</f>
        <v>0</v>
      </c>
      <c r="N68" s="234"/>
      <c r="O68" s="234">
        <f>SUM(O69:O89)</f>
        <v>1.27</v>
      </c>
      <c r="P68" s="234"/>
      <c r="Q68" s="234">
        <f>SUM(Q69:Q89)</f>
        <v>0</v>
      </c>
      <c r="R68" s="234"/>
      <c r="S68" s="234"/>
      <c r="T68" s="235"/>
      <c r="U68" s="229"/>
      <c r="V68" s="229">
        <f>SUM(V69:V89)</f>
        <v>374.05999999999995</v>
      </c>
      <c r="W68" s="229"/>
      <c r="X68" s="229"/>
      <c r="AG68" t="s">
        <v>126</v>
      </c>
    </row>
    <row r="69" spans="1:60" ht="22.5" outlineLevel="1" x14ac:dyDescent="0.2">
      <c r="A69" s="236">
        <v>29</v>
      </c>
      <c r="B69" s="237" t="s">
        <v>212</v>
      </c>
      <c r="C69" s="258" t="s">
        <v>213</v>
      </c>
      <c r="D69" s="238" t="s">
        <v>147</v>
      </c>
      <c r="E69" s="239">
        <v>362.65384999999998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41">
        <v>0</v>
      </c>
      <c r="O69" s="241">
        <f>ROUND(E69*N69,2)</f>
        <v>0</v>
      </c>
      <c r="P69" s="241">
        <v>0</v>
      </c>
      <c r="Q69" s="241">
        <f>ROUND(E69*P69,2)</f>
        <v>0</v>
      </c>
      <c r="R69" s="241" t="s">
        <v>204</v>
      </c>
      <c r="S69" s="241" t="s">
        <v>131</v>
      </c>
      <c r="T69" s="242" t="s">
        <v>131</v>
      </c>
      <c r="U69" s="225">
        <v>0.84799999999999998</v>
      </c>
      <c r="V69" s="225">
        <f>ROUND(E69*U69,2)</f>
        <v>307.52999999999997</v>
      </c>
      <c r="W69" s="225"/>
      <c r="X69" s="225" t="s">
        <v>132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133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62" t="s">
        <v>214</v>
      </c>
      <c r="D70" s="252"/>
      <c r="E70" s="252"/>
      <c r="F70" s="252"/>
      <c r="G70" s="252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14"/>
      <c r="Z70" s="214"/>
      <c r="AA70" s="214"/>
      <c r="AB70" s="214"/>
      <c r="AC70" s="214"/>
      <c r="AD70" s="214"/>
      <c r="AE70" s="214"/>
      <c r="AF70" s="214"/>
      <c r="AG70" s="214" t="s">
        <v>182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60" t="s">
        <v>215</v>
      </c>
      <c r="D71" s="227"/>
      <c r="E71" s="228">
        <v>362.65384999999998</v>
      </c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4"/>
      <c r="Z71" s="214"/>
      <c r="AA71" s="214"/>
      <c r="AB71" s="214"/>
      <c r="AC71" s="214"/>
      <c r="AD71" s="214"/>
      <c r="AE71" s="214"/>
      <c r="AF71" s="214"/>
      <c r="AG71" s="214" t="s">
        <v>142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33.75" outlineLevel="1" x14ac:dyDescent="0.2">
      <c r="A72" s="236">
        <v>30</v>
      </c>
      <c r="B72" s="237" t="s">
        <v>216</v>
      </c>
      <c r="C72" s="258" t="s">
        <v>217</v>
      </c>
      <c r="D72" s="238" t="s">
        <v>129</v>
      </c>
      <c r="E72" s="239">
        <v>13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1.2999999999999999E-3</v>
      </c>
      <c r="O72" s="241">
        <f>ROUND(E72*N72,2)</f>
        <v>0.02</v>
      </c>
      <c r="P72" s="241">
        <v>0</v>
      </c>
      <c r="Q72" s="241">
        <f>ROUND(E72*P72,2)</f>
        <v>0</v>
      </c>
      <c r="R72" s="241" t="s">
        <v>204</v>
      </c>
      <c r="S72" s="241" t="s">
        <v>131</v>
      </c>
      <c r="T72" s="242" t="s">
        <v>156</v>
      </c>
      <c r="U72" s="225">
        <v>0.6</v>
      </c>
      <c r="V72" s="225">
        <f>ROUND(E72*U72,2)</f>
        <v>7.8</v>
      </c>
      <c r="W72" s="225"/>
      <c r="X72" s="225" t="s">
        <v>132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133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63" t="s">
        <v>218</v>
      </c>
      <c r="D73" s="223"/>
      <c r="E73" s="224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4"/>
      <c r="Z73" s="214"/>
      <c r="AA73" s="214"/>
      <c r="AB73" s="214"/>
      <c r="AC73" s="214"/>
      <c r="AD73" s="214"/>
      <c r="AE73" s="214"/>
      <c r="AF73" s="214"/>
      <c r="AG73" s="214" t="s">
        <v>135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4" t="s">
        <v>219</v>
      </c>
      <c r="D74" s="254"/>
      <c r="E74" s="254"/>
      <c r="F74" s="254"/>
      <c r="G74" s="254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14"/>
      <c r="Z74" s="214"/>
      <c r="AA74" s="214"/>
      <c r="AB74" s="214"/>
      <c r="AC74" s="214"/>
      <c r="AD74" s="214"/>
      <c r="AE74" s="214"/>
      <c r="AF74" s="214"/>
      <c r="AG74" s="214" t="s">
        <v>135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65" t="s">
        <v>220</v>
      </c>
      <c r="D75" s="255"/>
      <c r="E75" s="255"/>
      <c r="F75" s="255"/>
      <c r="G75" s="25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4"/>
      <c r="Z75" s="214"/>
      <c r="AA75" s="214"/>
      <c r="AB75" s="214"/>
      <c r="AC75" s="214"/>
      <c r="AD75" s="214"/>
      <c r="AE75" s="214"/>
      <c r="AF75" s="214"/>
      <c r="AG75" s="214" t="s">
        <v>182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0" t="s">
        <v>221</v>
      </c>
      <c r="D76" s="227"/>
      <c r="E76" s="228">
        <v>13</v>
      </c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14"/>
      <c r="Z76" s="214"/>
      <c r="AA76" s="214"/>
      <c r="AB76" s="214"/>
      <c r="AC76" s="214"/>
      <c r="AD76" s="214"/>
      <c r="AE76" s="214"/>
      <c r="AF76" s="214"/>
      <c r="AG76" s="214" t="s">
        <v>142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6">
        <v>31</v>
      </c>
      <c r="B77" s="237" t="s">
        <v>222</v>
      </c>
      <c r="C77" s="258" t="s">
        <v>223</v>
      </c>
      <c r="D77" s="238" t="s">
        <v>147</v>
      </c>
      <c r="E77" s="239">
        <v>362.65384999999998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1" t="s">
        <v>204</v>
      </c>
      <c r="S77" s="241" t="s">
        <v>131</v>
      </c>
      <c r="T77" s="242" t="s">
        <v>131</v>
      </c>
      <c r="U77" s="225">
        <v>0.1</v>
      </c>
      <c r="V77" s="225">
        <f>ROUND(E77*U77,2)</f>
        <v>36.270000000000003</v>
      </c>
      <c r="W77" s="225"/>
      <c r="X77" s="225" t="s">
        <v>132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133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60" t="s">
        <v>215</v>
      </c>
      <c r="D78" s="227"/>
      <c r="E78" s="228">
        <v>362.65384999999998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4"/>
      <c r="Z78" s="214"/>
      <c r="AA78" s="214"/>
      <c r="AB78" s="214"/>
      <c r="AC78" s="214"/>
      <c r="AD78" s="214"/>
      <c r="AE78" s="214"/>
      <c r="AF78" s="214"/>
      <c r="AG78" s="214" t="s">
        <v>142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6">
        <v>32</v>
      </c>
      <c r="B79" s="237" t="s">
        <v>224</v>
      </c>
      <c r="C79" s="258" t="s">
        <v>225</v>
      </c>
      <c r="D79" s="238" t="s">
        <v>226</v>
      </c>
      <c r="E79" s="239">
        <v>89.14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1.5200000000000001E-3</v>
      </c>
      <c r="O79" s="241">
        <f>ROUND(E79*N79,2)</f>
        <v>0.14000000000000001</v>
      </c>
      <c r="P79" s="241">
        <v>0</v>
      </c>
      <c r="Q79" s="241">
        <f>ROUND(E79*P79,2)</f>
        <v>0</v>
      </c>
      <c r="R79" s="241"/>
      <c r="S79" s="241" t="s">
        <v>155</v>
      </c>
      <c r="T79" s="242" t="s">
        <v>131</v>
      </c>
      <c r="U79" s="225">
        <v>0.252</v>
      </c>
      <c r="V79" s="225">
        <f>ROUND(E79*U79,2)</f>
        <v>22.46</v>
      </c>
      <c r="W79" s="225"/>
      <c r="X79" s="225" t="s">
        <v>132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133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62" t="s">
        <v>227</v>
      </c>
      <c r="D80" s="252"/>
      <c r="E80" s="252"/>
      <c r="F80" s="252"/>
      <c r="G80" s="252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4"/>
      <c r="Z80" s="214"/>
      <c r="AA80" s="214"/>
      <c r="AB80" s="214"/>
      <c r="AC80" s="214"/>
      <c r="AD80" s="214"/>
      <c r="AE80" s="214"/>
      <c r="AF80" s="214"/>
      <c r="AG80" s="214" t="s">
        <v>182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60" t="s">
        <v>228</v>
      </c>
      <c r="D81" s="227"/>
      <c r="E81" s="228">
        <v>28.77</v>
      </c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14"/>
      <c r="Z81" s="214"/>
      <c r="AA81" s="214"/>
      <c r="AB81" s="214"/>
      <c r="AC81" s="214"/>
      <c r="AD81" s="214"/>
      <c r="AE81" s="214"/>
      <c r="AF81" s="214"/>
      <c r="AG81" s="214" t="s">
        <v>142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60" t="s">
        <v>229</v>
      </c>
      <c r="D82" s="227"/>
      <c r="E82" s="228">
        <v>54.57</v>
      </c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4"/>
      <c r="Z82" s="214"/>
      <c r="AA82" s="214"/>
      <c r="AB82" s="214"/>
      <c r="AC82" s="214"/>
      <c r="AD82" s="214"/>
      <c r="AE82" s="214"/>
      <c r="AF82" s="214"/>
      <c r="AG82" s="214" t="s">
        <v>142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60" t="s">
        <v>230</v>
      </c>
      <c r="D83" s="227"/>
      <c r="E83" s="228">
        <v>5.8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4"/>
      <c r="Z83" s="214"/>
      <c r="AA83" s="214"/>
      <c r="AB83" s="214"/>
      <c r="AC83" s="214"/>
      <c r="AD83" s="214"/>
      <c r="AE83" s="214"/>
      <c r="AF83" s="214"/>
      <c r="AG83" s="214" t="s">
        <v>142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6">
        <v>33</v>
      </c>
      <c r="B84" s="237" t="s">
        <v>231</v>
      </c>
      <c r="C84" s="258" t="s">
        <v>232</v>
      </c>
      <c r="D84" s="238" t="s">
        <v>147</v>
      </c>
      <c r="E84" s="239">
        <v>398.92419000000001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21</v>
      </c>
      <c r="M84" s="241">
        <f>G84*(1+L84/100)</f>
        <v>0</v>
      </c>
      <c r="N84" s="241">
        <v>2.2300000000000002E-3</v>
      </c>
      <c r="O84" s="241">
        <f>ROUND(E84*N84,2)</f>
        <v>0.89</v>
      </c>
      <c r="P84" s="241">
        <v>0</v>
      </c>
      <c r="Q84" s="241">
        <f>ROUND(E84*P84,2)</f>
        <v>0</v>
      </c>
      <c r="R84" s="241"/>
      <c r="S84" s="241" t="s">
        <v>155</v>
      </c>
      <c r="T84" s="242" t="s">
        <v>131</v>
      </c>
      <c r="U84" s="225">
        <v>0</v>
      </c>
      <c r="V84" s="225">
        <f>ROUND(E84*U84,2)</f>
        <v>0</v>
      </c>
      <c r="W84" s="225"/>
      <c r="X84" s="225" t="s">
        <v>233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234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60" t="s">
        <v>235</v>
      </c>
      <c r="D85" s="227"/>
      <c r="E85" s="228">
        <v>398.92419000000001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14"/>
      <c r="Z85" s="214"/>
      <c r="AA85" s="214"/>
      <c r="AB85" s="214"/>
      <c r="AC85" s="214"/>
      <c r="AD85" s="214"/>
      <c r="AE85" s="214"/>
      <c r="AF85" s="214"/>
      <c r="AG85" s="214" t="s">
        <v>142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6">
        <v>34</v>
      </c>
      <c r="B86" s="237" t="s">
        <v>236</v>
      </c>
      <c r="C86" s="258" t="s">
        <v>237</v>
      </c>
      <c r="D86" s="238" t="s">
        <v>147</v>
      </c>
      <c r="E86" s="239">
        <v>435.18462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41">
        <v>5.0000000000000001E-4</v>
      </c>
      <c r="O86" s="241">
        <f>ROUND(E86*N86,2)</f>
        <v>0.22</v>
      </c>
      <c r="P86" s="241">
        <v>0</v>
      </c>
      <c r="Q86" s="241">
        <f>ROUND(E86*P86,2)</f>
        <v>0</v>
      </c>
      <c r="R86" s="241"/>
      <c r="S86" s="241" t="s">
        <v>155</v>
      </c>
      <c r="T86" s="242" t="s">
        <v>131</v>
      </c>
      <c r="U86" s="225">
        <v>0</v>
      </c>
      <c r="V86" s="225">
        <f>ROUND(E86*U86,2)</f>
        <v>0</v>
      </c>
      <c r="W86" s="225"/>
      <c r="X86" s="225" t="s">
        <v>233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234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60" t="s">
        <v>238</v>
      </c>
      <c r="D87" s="227"/>
      <c r="E87" s="228">
        <v>435.18462</v>
      </c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4"/>
      <c r="Z87" s="214"/>
      <c r="AA87" s="214"/>
      <c r="AB87" s="214"/>
      <c r="AC87" s="214"/>
      <c r="AD87" s="214"/>
      <c r="AE87" s="214"/>
      <c r="AF87" s="214"/>
      <c r="AG87" s="214" t="s">
        <v>142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>
        <v>35</v>
      </c>
      <c r="B88" s="222" t="s">
        <v>239</v>
      </c>
      <c r="C88" s="263" t="s">
        <v>240</v>
      </c>
      <c r="D88" s="223" t="s">
        <v>0</v>
      </c>
      <c r="E88" s="253"/>
      <c r="F88" s="226"/>
      <c r="G88" s="225">
        <f>ROUND(E88*F88,2)</f>
        <v>0</v>
      </c>
      <c r="H88" s="226"/>
      <c r="I88" s="225">
        <f>ROUND(E88*H88,2)</f>
        <v>0</v>
      </c>
      <c r="J88" s="226"/>
      <c r="K88" s="225">
        <f>ROUND(E88*J88,2)</f>
        <v>0</v>
      </c>
      <c r="L88" s="225">
        <v>21</v>
      </c>
      <c r="M88" s="225">
        <f>G88*(1+L88/100)</f>
        <v>0</v>
      </c>
      <c r="N88" s="225">
        <v>0</v>
      </c>
      <c r="O88" s="225">
        <f>ROUND(E88*N88,2)</f>
        <v>0</v>
      </c>
      <c r="P88" s="225">
        <v>0</v>
      </c>
      <c r="Q88" s="225">
        <f>ROUND(E88*P88,2)</f>
        <v>0</v>
      </c>
      <c r="R88" s="225" t="s">
        <v>204</v>
      </c>
      <c r="S88" s="225" t="s">
        <v>131</v>
      </c>
      <c r="T88" s="225" t="s">
        <v>131</v>
      </c>
      <c r="U88" s="225">
        <v>0</v>
      </c>
      <c r="V88" s="225">
        <f>ROUND(E88*U88,2)</f>
        <v>0</v>
      </c>
      <c r="W88" s="225"/>
      <c r="X88" s="225" t="s">
        <v>199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200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64" t="s">
        <v>241</v>
      </c>
      <c r="D89" s="254"/>
      <c r="E89" s="254"/>
      <c r="F89" s="254"/>
      <c r="G89" s="254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14"/>
      <c r="Z89" s="214"/>
      <c r="AA89" s="214"/>
      <c r="AB89" s="214"/>
      <c r="AC89" s="214"/>
      <c r="AD89" s="214"/>
      <c r="AE89" s="214"/>
      <c r="AF89" s="214"/>
      <c r="AG89" s="214" t="s">
        <v>135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x14ac:dyDescent="0.2">
      <c r="A90" s="230" t="s">
        <v>125</v>
      </c>
      <c r="B90" s="231" t="s">
        <v>85</v>
      </c>
      <c r="C90" s="257" t="s">
        <v>86</v>
      </c>
      <c r="D90" s="232"/>
      <c r="E90" s="233"/>
      <c r="F90" s="234"/>
      <c r="G90" s="234">
        <f>SUMIF(AG91:AG113,"&lt;&gt;NOR",G91:G113)</f>
        <v>0</v>
      </c>
      <c r="H90" s="234"/>
      <c r="I90" s="234">
        <f>SUM(I91:I113)</f>
        <v>0</v>
      </c>
      <c r="J90" s="234"/>
      <c r="K90" s="234">
        <f>SUM(K91:K113)</f>
        <v>0</v>
      </c>
      <c r="L90" s="234"/>
      <c r="M90" s="234">
        <f>SUM(M91:M113)</f>
        <v>0</v>
      </c>
      <c r="N90" s="234"/>
      <c r="O90" s="234">
        <f>SUM(O91:O113)</f>
        <v>3.0399999999999996</v>
      </c>
      <c r="P90" s="234"/>
      <c r="Q90" s="234">
        <f>SUM(Q91:Q113)</f>
        <v>1.73</v>
      </c>
      <c r="R90" s="234"/>
      <c r="S90" s="234"/>
      <c r="T90" s="235"/>
      <c r="U90" s="229"/>
      <c r="V90" s="229">
        <f>SUM(V91:V113)</f>
        <v>103.33999999999999</v>
      </c>
      <c r="W90" s="229"/>
      <c r="X90" s="229"/>
      <c r="AG90" t="s">
        <v>126</v>
      </c>
    </row>
    <row r="91" spans="1:60" ht="33.75" outlineLevel="1" x14ac:dyDescent="0.2">
      <c r="A91" s="236">
        <v>36</v>
      </c>
      <c r="B91" s="237" t="s">
        <v>242</v>
      </c>
      <c r="C91" s="258" t="s">
        <v>243</v>
      </c>
      <c r="D91" s="238" t="s">
        <v>147</v>
      </c>
      <c r="E91" s="239">
        <v>215.86500000000001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0</v>
      </c>
      <c r="O91" s="241">
        <f>ROUND(E91*N91,2)</f>
        <v>0</v>
      </c>
      <c r="P91" s="241">
        <v>8.0000000000000002E-3</v>
      </c>
      <c r="Q91" s="241">
        <f>ROUND(E91*P91,2)</f>
        <v>1.73</v>
      </c>
      <c r="R91" s="241" t="s">
        <v>244</v>
      </c>
      <c r="S91" s="241" t="s">
        <v>131</v>
      </c>
      <c r="T91" s="242" t="s">
        <v>131</v>
      </c>
      <c r="U91" s="225">
        <v>0.05</v>
      </c>
      <c r="V91" s="225">
        <f>ROUND(E91*U91,2)</f>
        <v>10.79</v>
      </c>
      <c r="W91" s="225"/>
      <c r="X91" s="225" t="s">
        <v>132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133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60" t="s">
        <v>205</v>
      </c>
      <c r="D92" s="227"/>
      <c r="E92" s="228">
        <v>215.86500000000001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14"/>
      <c r="Z92" s="214"/>
      <c r="AA92" s="214"/>
      <c r="AB92" s="214"/>
      <c r="AC92" s="214"/>
      <c r="AD92" s="214"/>
      <c r="AE92" s="214"/>
      <c r="AF92" s="214"/>
      <c r="AG92" s="214" t="s">
        <v>142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6">
        <v>37</v>
      </c>
      <c r="B93" s="237" t="s">
        <v>245</v>
      </c>
      <c r="C93" s="258" t="s">
        <v>246</v>
      </c>
      <c r="D93" s="238" t="s">
        <v>138</v>
      </c>
      <c r="E93" s="239">
        <v>107.96265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2.8000000000000001E-2</v>
      </c>
      <c r="O93" s="241">
        <f>ROUND(E93*N93,2)</f>
        <v>3.02</v>
      </c>
      <c r="P93" s="241">
        <v>0</v>
      </c>
      <c r="Q93" s="241">
        <f>ROUND(E93*P93,2)</f>
        <v>0</v>
      </c>
      <c r="R93" s="241" t="s">
        <v>244</v>
      </c>
      <c r="S93" s="241" t="s">
        <v>131</v>
      </c>
      <c r="T93" s="242" t="s">
        <v>131</v>
      </c>
      <c r="U93" s="225">
        <v>0.78</v>
      </c>
      <c r="V93" s="225">
        <f>ROUND(E93*U93,2)</f>
        <v>84.21</v>
      </c>
      <c r="W93" s="225"/>
      <c r="X93" s="225" t="s">
        <v>132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133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62" t="s">
        <v>247</v>
      </c>
      <c r="D94" s="252"/>
      <c r="E94" s="252"/>
      <c r="F94" s="252"/>
      <c r="G94" s="252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25"/>
      <c r="Y94" s="214"/>
      <c r="Z94" s="214"/>
      <c r="AA94" s="214"/>
      <c r="AB94" s="214"/>
      <c r="AC94" s="214"/>
      <c r="AD94" s="214"/>
      <c r="AE94" s="214"/>
      <c r="AF94" s="214"/>
      <c r="AG94" s="214" t="s">
        <v>182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44" t="str">
        <f>C94</f>
        <v>Vyříznutí otvoru v podkladu pro osazení stroje na foukání izolace, foukání a dodávka izolace. Zapravení vyřezaného otvoru.</v>
      </c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60" t="s">
        <v>248</v>
      </c>
      <c r="D95" s="227"/>
      <c r="E95" s="228">
        <v>107.96265</v>
      </c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14"/>
      <c r="Z95" s="214"/>
      <c r="AA95" s="214"/>
      <c r="AB95" s="214"/>
      <c r="AC95" s="214"/>
      <c r="AD95" s="214"/>
      <c r="AE95" s="214"/>
      <c r="AF95" s="214"/>
      <c r="AG95" s="214" t="s">
        <v>142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5">
        <v>38</v>
      </c>
      <c r="B96" s="246" t="s">
        <v>249</v>
      </c>
      <c r="C96" s="261" t="s">
        <v>250</v>
      </c>
      <c r="D96" s="247" t="s">
        <v>129</v>
      </c>
      <c r="E96" s="248">
        <v>13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21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 t="s">
        <v>244</v>
      </c>
      <c r="S96" s="250" t="s">
        <v>131</v>
      </c>
      <c r="T96" s="251" t="s">
        <v>131</v>
      </c>
      <c r="U96" s="225">
        <v>0.05</v>
      </c>
      <c r="V96" s="225">
        <f>ROUND(E96*U96,2)</f>
        <v>0.65</v>
      </c>
      <c r="W96" s="225"/>
      <c r="X96" s="225" t="s">
        <v>132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133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45">
        <v>39</v>
      </c>
      <c r="B97" s="246" t="s">
        <v>251</v>
      </c>
      <c r="C97" s="261" t="s">
        <v>252</v>
      </c>
      <c r="D97" s="247" t="s">
        <v>129</v>
      </c>
      <c r="E97" s="248">
        <v>4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21</v>
      </c>
      <c r="M97" s="250">
        <f>G97*(1+L97/100)</f>
        <v>0</v>
      </c>
      <c r="N97" s="250">
        <v>1.1999999999999999E-3</v>
      </c>
      <c r="O97" s="250">
        <f>ROUND(E97*N97,2)</f>
        <v>0</v>
      </c>
      <c r="P97" s="250">
        <v>0</v>
      </c>
      <c r="Q97" s="250">
        <f>ROUND(E97*P97,2)</f>
        <v>0</v>
      </c>
      <c r="R97" s="250" t="s">
        <v>253</v>
      </c>
      <c r="S97" s="250" t="s">
        <v>131</v>
      </c>
      <c r="T97" s="251" t="s">
        <v>131</v>
      </c>
      <c r="U97" s="225">
        <v>0</v>
      </c>
      <c r="V97" s="225">
        <f>ROUND(E97*U97,2)</f>
        <v>0</v>
      </c>
      <c r="W97" s="225"/>
      <c r="X97" s="225" t="s">
        <v>233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234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45">
        <v>40</v>
      </c>
      <c r="B98" s="246" t="s">
        <v>254</v>
      </c>
      <c r="C98" s="261" t="s">
        <v>255</v>
      </c>
      <c r="D98" s="247" t="s">
        <v>129</v>
      </c>
      <c r="E98" s="248">
        <v>5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21</v>
      </c>
      <c r="M98" s="250">
        <f>G98*(1+L98/100)</f>
        <v>0</v>
      </c>
      <c r="N98" s="250">
        <v>1.15E-3</v>
      </c>
      <c r="O98" s="250">
        <f>ROUND(E98*N98,2)</f>
        <v>0.01</v>
      </c>
      <c r="P98" s="250">
        <v>0</v>
      </c>
      <c r="Q98" s="250">
        <f>ROUND(E98*P98,2)</f>
        <v>0</v>
      </c>
      <c r="R98" s="250"/>
      <c r="S98" s="250" t="s">
        <v>155</v>
      </c>
      <c r="T98" s="251" t="s">
        <v>156</v>
      </c>
      <c r="U98" s="225">
        <v>0</v>
      </c>
      <c r="V98" s="225">
        <f>ROUND(E98*U98,2)</f>
        <v>0</v>
      </c>
      <c r="W98" s="225"/>
      <c r="X98" s="225" t="s">
        <v>233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234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6">
        <v>41</v>
      </c>
      <c r="B99" s="237" t="s">
        <v>256</v>
      </c>
      <c r="C99" s="258" t="s">
        <v>257</v>
      </c>
      <c r="D99" s="238" t="s">
        <v>129</v>
      </c>
      <c r="E99" s="239">
        <v>4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21</v>
      </c>
      <c r="M99" s="241">
        <f>G99*(1+L99/100)</f>
        <v>0</v>
      </c>
      <c r="N99" s="241">
        <v>1.6999999999999999E-3</v>
      </c>
      <c r="O99" s="241">
        <f>ROUND(E99*N99,2)</f>
        <v>0.01</v>
      </c>
      <c r="P99" s="241">
        <v>0</v>
      </c>
      <c r="Q99" s="241">
        <f>ROUND(E99*P99,2)</f>
        <v>0</v>
      </c>
      <c r="R99" s="241"/>
      <c r="S99" s="241" t="s">
        <v>155</v>
      </c>
      <c r="T99" s="242" t="s">
        <v>131</v>
      </c>
      <c r="U99" s="225">
        <v>0</v>
      </c>
      <c r="V99" s="225">
        <f>ROUND(E99*U99,2)</f>
        <v>0</v>
      </c>
      <c r="W99" s="225"/>
      <c r="X99" s="225" t="s">
        <v>233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234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>
        <v>42</v>
      </c>
      <c r="B100" s="222" t="s">
        <v>258</v>
      </c>
      <c r="C100" s="263" t="s">
        <v>259</v>
      </c>
      <c r="D100" s="223" t="s">
        <v>0</v>
      </c>
      <c r="E100" s="253"/>
      <c r="F100" s="226"/>
      <c r="G100" s="225">
        <f>ROUND(E100*F100,2)</f>
        <v>0</v>
      </c>
      <c r="H100" s="226"/>
      <c r="I100" s="225">
        <f>ROUND(E100*H100,2)</f>
        <v>0</v>
      </c>
      <c r="J100" s="226"/>
      <c r="K100" s="225">
        <f>ROUND(E100*J100,2)</f>
        <v>0</v>
      </c>
      <c r="L100" s="225">
        <v>21</v>
      </c>
      <c r="M100" s="225">
        <f>G100*(1+L100/100)</f>
        <v>0</v>
      </c>
      <c r="N100" s="225">
        <v>0</v>
      </c>
      <c r="O100" s="225">
        <f>ROUND(E100*N100,2)</f>
        <v>0</v>
      </c>
      <c r="P100" s="225">
        <v>0</v>
      </c>
      <c r="Q100" s="225">
        <f>ROUND(E100*P100,2)</f>
        <v>0</v>
      </c>
      <c r="R100" s="225" t="s">
        <v>244</v>
      </c>
      <c r="S100" s="225" t="s">
        <v>131</v>
      </c>
      <c r="T100" s="225" t="s">
        <v>131</v>
      </c>
      <c r="U100" s="225">
        <v>0</v>
      </c>
      <c r="V100" s="225">
        <f>ROUND(E100*U100,2)</f>
        <v>0</v>
      </c>
      <c r="W100" s="225"/>
      <c r="X100" s="225" t="s">
        <v>199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200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64" t="s">
        <v>241</v>
      </c>
      <c r="D101" s="254"/>
      <c r="E101" s="254"/>
      <c r="F101" s="254"/>
      <c r="G101" s="254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135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6">
        <v>43</v>
      </c>
      <c r="B102" s="237" t="s">
        <v>170</v>
      </c>
      <c r="C102" s="258" t="s">
        <v>171</v>
      </c>
      <c r="D102" s="238" t="s">
        <v>172</v>
      </c>
      <c r="E102" s="239">
        <v>1.72692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41">
        <v>0</v>
      </c>
      <c r="O102" s="241">
        <f>ROUND(E102*N102,2)</f>
        <v>0</v>
      </c>
      <c r="P102" s="241">
        <v>0</v>
      </c>
      <c r="Q102" s="241">
        <f>ROUND(E102*P102,2)</f>
        <v>0</v>
      </c>
      <c r="R102" s="241" t="s">
        <v>173</v>
      </c>
      <c r="S102" s="241" t="s">
        <v>131</v>
      </c>
      <c r="T102" s="242" t="s">
        <v>131</v>
      </c>
      <c r="U102" s="225">
        <v>0.63800000000000001</v>
      </c>
      <c r="V102" s="225">
        <f>ROUND(E102*U102,2)</f>
        <v>1.1000000000000001</v>
      </c>
      <c r="W102" s="225"/>
      <c r="X102" s="225" t="s">
        <v>174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175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21"/>
      <c r="B103" s="222"/>
      <c r="C103" s="259" t="s">
        <v>176</v>
      </c>
      <c r="D103" s="243"/>
      <c r="E103" s="243"/>
      <c r="F103" s="243"/>
      <c r="G103" s="243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135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44" t="str">
        <f>C103</f>
        <v>se složením a hrubým urovnáním nebo s přeložením na jiný dopravní prostředek kromě lodi, vč. příplatku za každých dalších i započatých 1000 m přes 1000 m,</v>
      </c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45">
        <v>44</v>
      </c>
      <c r="B104" s="246" t="s">
        <v>177</v>
      </c>
      <c r="C104" s="261" t="s">
        <v>178</v>
      </c>
      <c r="D104" s="247" t="s">
        <v>172</v>
      </c>
      <c r="E104" s="248">
        <v>1.72692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21</v>
      </c>
      <c r="M104" s="250">
        <f>G104*(1+L104/100)</f>
        <v>0</v>
      </c>
      <c r="N104" s="250">
        <v>0</v>
      </c>
      <c r="O104" s="250">
        <f>ROUND(E104*N104,2)</f>
        <v>0</v>
      </c>
      <c r="P104" s="250">
        <v>0</v>
      </c>
      <c r="Q104" s="250">
        <f>ROUND(E104*P104,2)</f>
        <v>0</v>
      </c>
      <c r="R104" s="250" t="s">
        <v>168</v>
      </c>
      <c r="S104" s="250" t="s">
        <v>131</v>
      </c>
      <c r="T104" s="251" t="s">
        <v>131</v>
      </c>
      <c r="U104" s="225">
        <v>0.93300000000000005</v>
      </c>
      <c r="V104" s="225">
        <f>ROUND(E104*U104,2)</f>
        <v>1.61</v>
      </c>
      <c r="W104" s="225"/>
      <c r="X104" s="225" t="s">
        <v>174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175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6">
        <v>45</v>
      </c>
      <c r="B105" s="237" t="s">
        <v>179</v>
      </c>
      <c r="C105" s="258" t="s">
        <v>180</v>
      </c>
      <c r="D105" s="238" t="s">
        <v>172</v>
      </c>
      <c r="E105" s="239">
        <v>1.72692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0</v>
      </c>
      <c r="O105" s="241">
        <f>ROUND(E105*N105,2)</f>
        <v>0</v>
      </c>
      <c r="P105" s="241">
        <v>0</v>
      </c>
      <c r="Q105" s="241">
        <f>ROUND(E105*P105,2)</f>
        <v>0</v>
      </c>
      <c r="R105" s="241" t="s">
        <v>168</v>
      </c>
      <c r="S105" s="241" t="s">
        <v>131</v>
      </c>
      <c r="T105" s="242" t="s">
        <v>131</v>
      </c>
      <c r="U105" s="225">
        <v>0.49</v>
      </c>
      <c r="V105" s="225">
        <f>ROUND(E105*U105,2)</f>
        <v>0.85</v>
      </c>
      <c r="W105" s="225"/>
      <c r="X105" s="225" t="s">
        <v>174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175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2" t="s">
        <v>181</v>
      </c>
      <c r="D106" s="252"/>
      <c r="E106" s="252"/>
      <c r="F106" s="252"/>
      <c r="G106" s="252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182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45">
        <v>46</v>
      </c>
      <c r="B107" s="246" t="s">
        <v>183</v>
      </c>
      <c r="C107" s="261" t="s">
        <v>184</v>
      </c>
      <c r="D107" s="247" t="s">
        <v>172</v>
      </c>
      <c r="E107" s="248">
        <v>34.538400000000003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21</v>
      </c>
      <c r="M107" s="250">
        <f>G107*(1+L107/100)</f>
        <v>0</v>
      </c>
      <c r="N107" s="250">
        <v>0</v>
      </c>
      <c r="O107" s="250">
        <f>ROUND(E107*N107,2)</f>
        <v>0</v>
      </c>
      <c r="P107" s="250">
        <v>0</v>
      </c>
      <c r="Q107" s="250">
        <f>ROUND(E107*P107,2)</f>
        <v>0</v>
      </c>
      <c r="R107" s="250" t="s">
        <v>168</v>
      </c>
      <c r="S107" s="250" t="s">
        <v>131</v>
      </c>
      <c r="T107" s="251" t="s">
        <v>131</v>
      </c>
      <c r="U107" s="225">
        <v>0</v>
      </c>
      <c r="V107" s="225">
        <f>ROUND(E107*U107,2)</f>
        <v>0</v>
      </c>
      <c r="W107" s="225"/>
      <c r="X107" s="225" t="s">
        <v>174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175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45">
        <v>47</v>
      </c>
      <c r="B108" s="246" t="s">
        <v>185</v>
      </c>
      <c r="C108" s="261" t="s">
        <v>186</v>
      </c>
      <c r="D108" s="247" t="s">
        <v>172</v>
      </c>
      <c r="E108" s="248">
        <v>1.72692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21</v>
      </c>
      <c r="M108" s="250">
        <f>G108*(1+L108/100)</f>
        <v>0</v>
      </c>
      <c r="N108" s="250">
        <v>0</v>
      </c>
      <c r="O108" s="250">
        <f>ROUND(E108*N108,2)</f>
        <v>0</v>
      </c>
      <c r="P108" s="250">
        <v>0</v>
      </c>
      <c r="Q108" s="250">
        <f>ROUND(E108*P108,2)</f>
        <v>0</v>
      </c>
      <c r="R108" s="250" t="s">
        <v>168</v>
      </c>
      <c r="S108" s="250" t="s">
        <v>131</v>
      </c>
      <c r="T108" s="251" t="s">
        <v>131</v>
      </c>
      <c r="U108" s="225">
        <v>0.94199999999999995</v>
      </c>
      <c r="V108" s="225">
        <f>ROUND(E108*U108,2)</f>
        <v>1.63</v>
      </c>
      <c r="W108" s="225"/>
      <c r="X108" s="225" t="s">
        <v>174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175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36">
        <v>48</v>
      </c>
      <c r="B109" s="237" t="s">
        <v>187</v>
      </c>
      <c r="C109" s="258" t="s">
        <v>188</v>
      </c>
      <c r="D109" s="238" t="s">
        <v>172</v>
      </c>
      <c r="E109" s="239">
        <v>6.90768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1" t="s">
        <v>189</v>
      </c>
      <c r="S109" s="241" t="s">
        <v>131</v>
      </c>
      <c r="T109" s="242" t="s">
        <v>131</v>
      </c>
      <c r="U109" s="225">
        <v>0.36</v>
      </c>
      <c r="V109" s="225">
        <f>ROUND(E109*U109,2)</f>
        <v>2.4900000000000002</v>
      </c>
      <c r="W109" s="225"/>
      <c r="X109" s="225" t="s">
        <v>174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175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9" t="s">
        <v>190</v>
      </c>
      <c r="D110" s="243"/>
      <c r="E110" s="243"/>
      <c r="F110" s="243"/>
      <c r="G110" s="243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44" t="str">
        <f>C110</f>
        <v>nebo vybouraných hmot nošením nebo přehazováním k místu nakládky přístupnému normálním dopravním prostředkům do 10 m,</v>
      </c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6">
        <v>49</v>
      </c>
      <c r="B111" s="237" t="s">
        <v>191</v>
      </c>
      <c r="C111" s="258" t="s">
        <v>192</v>
      </c>
      <c r="D111" s="238" t="s">
        <v>172</v>
      </c>
      <c r="E111" s="239">
        <v>1.72692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1" t="s">
        <v>193</v>
      </c>
      <c r="S111" s="241" t="s">
        <v>131</v>
      </c>
      <c r="T111" s="242" t="s">
        <v>131</v>
      </c>
      <c r="U111" s="225">
        <v>6.0000000000000001E-3</v>
      </c>
      <c r="V111" s="225">
        <f>ROUND(E111*U111,2)</f>
        <v>0.01</v>
      </c>
      <c r="W111" s="225"/>
      <c r="X111" s="225" t="s">
        <v>174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175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9" t="s">
        <v>194</v>
      </c>
      <c r="D112" s="243"/>
      <c r="E112" s="243"/>
      <c r="F112" s="243"/>
      <c r="G112" s="243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45">
        <v>50</v>
      </c>
      <c r="B113" s="246" t="s">
        <v>195</v>
      </c>
      <c r="C113" s="261" t="s">
        <v>196</v>
      </c>
      <c r="D113" s="247" t="s">
        <v>172</v>
      </c>
      <c r="E113" s="248">
        <v>1.72692</v>
      </c>
      <c r="F113" s="249"/>
      <c r="G113" s="250">
        <f>ROUND(E113*F113,2)</f>
        <v>0</v>
      </c>
      <c r="H113" s="249"/>
      <c r="I113" s="250">
        <f>ROUND(E113*H113,2)</f>
        <v>0</v>
      </c>
      <c r="J113" s="249"/>
      <c r="K113" s="250">
        <f>ROUND(E113*J113,2)</f>
        <v>0</v>
      </c>
      <c r="L113" s="250">
        <v>21</v>
      </c>
      <c r="M113" s="250">
        <f>G113*(1+L113/100)</f>
        <v>0</v>
      </c>
      <c r="N113" s="250">
        <v>0</v>
      </c>
      <c r="O113" s="250">
        <f>ROUND(E113*N113,2)</f>
        <v>0</v>
      </c>
      <c r="P113" s="250">
        <v>0</v>
      </c>
      <c r="Q113" s="250">
        <f>ROUND(E113*P113,2)</f>
        <v>0</v>
      </c>
      <c r="R113" s="250"/>
      <c r="S113" s="250" t="s">
        <v>155</v>
      </c>
      <c r="T113" s="251" t="s">
        <v>156</v>
      </c>
      <c r="U113" s="225">
        <v>0</v>
      </c>
      <c r="V113" s="225">
        <f>ROUND(E113*U113,2)</f>
        <v>0</v>
      </c>
      <c r="W113" s="225"/>
      <c r="X113" s="225" t="s">
        <v>174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175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30" t="s">
        <v>125</v>
      </c>
      <c r="B114" s="231" t="s">
        <v>87</v>
      </c>
      <c r="C114" s="257" t="s">
        <v>88</v>
      </c>
      <c r="D114" s="232"/>
      <c r="E114" s="233"/>
      <c r="F114" s="234"/>
      <c r="G114" s="234">
        <f>SUMIF(AG115:AG152,"&lt;&gt;NOR",G115:G152)</f>
        <v>0</v>
      </c>
      <c r="H114" s="234"/>
      <c r="I114" s="234">
        <f>SUM(I115:I152)</f>
        <v>0</v>
      </c>
      <c r="J114" s="234"/>
      <c r="K114" s="234">
        <f>SUM(K115:K152)</f>
        <v>0</v>
      </c>
      <c r="L114" s="234"/>
      <c r="M114" s="234">
        <f>SUM(M115:M152)</f>
        <v>0</v>
      </c>
      <c r="N114" s="234"/>
      <c r="O114" s="234">
        <f>SUM(O115:O152)</f>
        <v>5.5500000000000007</v>
      </c>
      <c r="P114" s="234"/>
      <c r="Q114" s="234">
        <f>SUM(Q115:Q152)</f>
        <v>10.79</v>
      </c>
      <c r="R114" s="234"/>
      <c r="S114" s="234"/>
      <c r="T114" s="235"/>
      <c r="U114" s="229"/>
      <c r="V114" s="229">
        <f>SUM(V115:V152)</f>
        <v>329.86</v>
      </c>
      <c r="W114" s="229"/>
      <c r="X114" s="229"/>
      <c r="AG114" t="s">
        <v>126</v>
      </c>
    </row>
    <row r="115" spans="1:60" ht="22.5" outlineLevel="1" x14ac:dyDescent="0.2">
      <c r="A115" s="236">
        <v>51</v>
      </c>
      <c r="B115" s="237" t="s">
        <v>260</v>
      </c>
      <c r="C115" s="258" t="s">
        <v>261</v>
      </c>
      <c r="D115" s="238" t="s">
        <v>147</v>
      </c>
      <c r="E115" s="239">
        <v>140.148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1" t="s">
        <v>262</v>
      </c>
      <c r="S115" s="241" t="s">
        <v>131</v>
      </c>
      <c r="T115" s="242" t="s">
        <v>131</v>
      </c>
      <c r="U115" s="225">
        <v>0.87</v>
      </c>
      <c r="V115" s="225">
        <f>ROUND(E115*U115,2)</f>
        <v>121.93</v>
      </c>
      <c r="W115" s="225"/>
      <c r="X115" s="225" t="s">
        <v>132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133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60" t="s">
        <v>263</v>
      </c>
      <c r="D116" s="227"/>
      <c r="E116" s="228">
        <v>24.955500000000001</v>
      </c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142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60" t="s">
        <v>264</v>
      </c>
      <c r="D117" s="227"/>
      <c r="E117" s="228">
        <v>115.1925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142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36">
        <v>52</v>
      </c>
      <c r="B118" s="237" t="s">
        <v>265</v>
      </c>
      <c r="C118" s="258" t="s">
        <v>266</v>
      </c>
      <c r="D118" s="238" t="s">
        <v>147</v>
      </c>
      <c r="E118" s="239">
        <v>93.713880000000003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41">
        <v>4.0299999999999997E-3</v>
      </c>
      <c r="O118" s="241">
        <f>ROUND(E118*N118,2)</f>
        <v>0.38</v>
      </c>
      <c r="P118" s="241">
        <v>0</v>
      </c>
      <c r="Q118" s="241">
        <f>ROUND(E118*P118,2)</f>
        <v>0</v>
      </c>
      <c r="R118" s="241" t="s">
        <v>262</v>
      </c>
      <c r="S118" s="241" t="s">
        <v>131</v>
      </c>
      <c r="T118" s="242" t="s">
        <v>131</v>
      </c>
      <c r="U118" s="225">
        <v>0.156</v>
      </c>
      <c r="V118" s="225">
        <f>ROUND(E118*U118,2)</f>
        <v>14.62</v>
      </c>
      <c r="W118" s="225"/>
      <c r="X118" s="225" t="s">
        <v>132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133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60" t="s">
        <v>267</v>
      </c>
      <c r="D119" s="227"/>
      <c r="E119" s="228">
        <v>93.713880000000003</v>
      </c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142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6">
        <v>53</v>
      </c>
      <c r="B120" s="237" t="s">
        <v>268</v>
      </c>
      <c r="C120" s="258" t="s">
        <v>269</v>
      </c>
      <c r="D120" s="238" t="s">
        <v>147</v>
      </c>
      <c r="E120" s="239">
        <v>268.93997000000002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41">
        <v>2.1800000000000001E-3</v>
      </c>
      <c r="O120" s="241">
        <f>ROUND(E120*N120,2)</f>
        <v>0.59</v>
      </c>
      <c r="P120" s="241">
        <v>0</v>
      </c>
      <c r="Q120" s="241">
        <f>ROUND(E120*P120,2)</f>
        <v>0</v>
      </c>
      <c r="R120" s="241" t="s">
        <v>262</v>
      </c>
      <c r="S120" s="241" t="s">
        <v>131</v>
      </c>
      <c r="T120" s="242" t="s">
        <v>131</v>
      </c>
      <c r="U120" s="225">
        <v>0.156</v>
      </c>
      <c r="V120" s="225">
        <f>ROUND(E120*U120,2)</f>
        <v>41.95</v>
      </c>
      <c r="W120" s="225"/>
      <c r="X120" s="225" t="s">
        <v>132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133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60" t="s">
        <v>215</v>
      </c>
      <c r="D121" s="227"/>
      <c r="E121" s="228">
        <v>362.65384999999998</v>
      </c>
      <c r="F121" s="225"/>
      <c r="G121" s="225"/>
      <c r="H121" s="225"/>
      <c r="I121" s="225"/>
      <c r="J121" s="225"/>
      <c r="K121" s="225"/>
      <c r="L121" s="225"/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142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60" t="s">
        <v>270</v>
      </c>
      <c r="D122" s="227"/>
      <c r="E122" s="228">
        <v>-93.713880000000003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142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36">
        <v>54</v>
      </c>
      <c r="B123" s="237" t="s">
        <v>271</v>
      </c>
      <c r="C123" s="258" t="s">
        <v>272</v>
      </c>
      <c r="D123" s="238" t="s">
        <v>147</v>
      </c>
      <c r="E123" s="239">
        <v>557.52139999999997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1.4999999999999999E-2</v>
      </c>
      <c r="Q123" s="241">
        <f>ROUND(E123*P123,2)</f>
        <v>8.36</v>
      </c>
      <c r="R123" s="241" t="s">
        <v>262</v>
      </c>
      <c r="S123" s="241" t="s">
        <v>131</v>
      </c>
      <c r="T123" s="242" t="s">
        <v>131</v>
      </c>
      <c r="U123" s="225">
        <v>0.09</v>
      </c>
      <c r="V123" s="225">
        <f>ROUND(E123*U123,2)</f>
        <v>50.18</v>
      </c>
      <c r="W123" s="225"/>
      <c r="X123" s="225" t="s">
        <v>132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133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60" t="s">
        <v>273</v>
      </c>
      <c r="D124" s="227"/>
      <c r="E124" s="228">
        <v>362.65384999999998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25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142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60" t="s">
        <v>274</v>
      </c>
      <c r="D125" s="227"/>
      <c r="E125" s="228">
        <v>21.827999999999999</v>
      </c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142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60" t="s">
        <v>275</v>
      </c>
      <c r="D126" s="227"/>
      <c r="E126" s="228">
        <v>109.14</v>
      </c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  <c r="Q126" s="225"/>
      <c r="R126" s="225"/>
      <c r="S126" s="225"/>
      <c r="T126" s="225"/>
      <c r="U126" s="225"/>
      <c r="V126" s="225"/>
      <c r="W126" s="225"/>
      <c r="X126" s="225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142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60" t="s">
        <v>276</v>
      </c>
      <c r="D127" s="227"/>
      <c r="E127" s="228">
        <v>7.7454000000000001</v>
      </c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142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60" t="s">
        <v>277</v>
      </c>
      <c r="D128" s="227"/>
      <c r="E128" s="228">
        <v>56.154150000000001</v>
      </c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142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36">
        <v>55</v>
      </c>
      <c r="B129" s="237" t="s">
        <v>278</v>
      </c>
      <c r="C129" s="258" t="s">
        <v>279</v>
      </c>
      <c r="D129" s="238" t="s">
        <v>226</v>
      </c>
      <c r="E129" s="239">
        <v>187.18049999999999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21</v>
      </c>
      <c r="M129" s="241">
        <f>G129*(1+L129/100)</f>
        <v>0</v>
      </c>
      <c r="N129" s="241">
        <v>1.6000000000000001E-4</v>
      </c>
      <c r="O129" s="241">
        <f>ROUND(E129*N129,2)</f>
        <v>0.03</v>
      </c>
      <c r="P129" s="241">
        <v>1.2999999999999999E-2</v>
      </c>
      <c r="Q129" s="241">
        <f>ROUND(E129*P129,2)</f>
        <v>2.4300000000000002</v>
      </c>
      <c r="R129" s="241" t="s">
        <v>262</v>
      </c>
      <c r="S129" s="241" t="s">
        <v>131</v>
      </c>
      <c r="T129" s="242" t="s">
        <v>131</v>
      </c>
      <c r="U129" s="225">
        <v>0.126</v>
      </c>
      <c r="V129" s="225">
        <f>ROUND(E129*U129,2)</f>
        <v>23.58</v>
      </c>
      <c r="W129" s="225"/>
      <c r="X129" s="225" t="s">
        <v>132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133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60" t="s">
        <v>280</v>
      </c>
      <c r="D130" s="227"/>
      <c r="E130" s="228">
        <v>187.18049999999999</v>
      </c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142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45">
        <v>56</v>
      </c>
      <c r="B131" s="246" t="s">
        <v>281</v>
      </c>
      <c r="C131" s="261" t="s">
        <v>282</v>
      </c>
      <c r="D131" s="247" t="s">
        <v>138</v>
      </c>
      <c r="E131" s="248">
        <v>3.2943799999999999</v>
      </c>
      <c r="F131" s="249"/>
      <c r="G131" s="250">
        <f>ROUND(E131*F131,2)</f>
        <v>0</v>
      </c>
      <c r="H131" s="249"/>
      <c r="I131" s="250">
        <f>ROUND(E131*H131,2)</f>
        <v>0</v>
      </c>
      <c r="J131" s="249"/>
      <c r="K131" s="250">
        <f>ROUND(E131*J131,2)</f>
        <v>0</v>
      </c>
      <c r="L131" s="250">
        <v>21</v>
      </c>
      <c r="M131" s="250">
        <f>G131*(1+L131/100)</f>
        <v>0</v>
      </c>
      <c r="N131" s="250">
        <v>2.9100000000000001E-2</v>
      </c>
      <c r="O131" s="250">
        <f>ROUND(E131*N131,2)</f>
        <v>0.1</v>
      </c>
      <c r="P131" s="250">
        <v>0</v>
      </c>
      <c r="Q131" s="250">
        <f>ROUND(E131*P131,2)</f>
        <v>0</v>
      </c>
      <c r="R131" s="250" t="s">
        <v>262</v>
      </c>
      <c r="S131" s="250" t="s">
        <v>131</v>
      </c>
      <c r="T131" s="251" t="s">
        <v>131</v>
      </c>
      <c r="U131" s="225">
        <v>0</v>
      </c>
      <c r="V131" s="225">
        <f>ROUND(E131*U131,2)</f>
        <v>0</v>
      </c>
      <c r="W131" s="225"/>
      <c r="X131" s="225" t="s">
        <v>132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133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33.75" outlineLevel="1" x14ac:dyDescent="0.2">
      <c r="A132" s="236">
        <v>57</v>
      </c>
      <c r="B132" s="237" t="s">
        <v>283</v>
      </c>
      <c r="C132" s="258" t="s">
        <v>284</v>
      </c>
      <c r="D132" s="238" t="s">
        <v>226</v>
      </c>
      <c r="E132" s="239">
        <v>187.18049999999999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41">
        <v>1.6000000000000001E-4</v>
      </c>
      <c r="O132" s="241">
        <f>ROUND(E132*N132,2)</f>
        <v>0.03</v>
      </c>
      <c r="P132" s="241">
        <v>0</v>
      </c>
      <c r="Q132" s="241">
        <f>ROUND(E132*P132,2)</f>
        <v>0</v>
      </c>
      <c r="R132" s="241" t="s">
        <v>262</v>
      </c>
      <c r="S132" s="241" t="s">
        <v>131</v>
      </c>
      <c r="T132" s="242" t="s">
        <v>131</v>
      </c>
      <c r="U132" s="225">
        <v>0.158</v>
      </c>
      <c r="V132" s="225">
        <f>ROUND(E132*U132,2)</f>
        <v>29.57</v>
      </c>
      <c r="W132" s="225"/>
      <c r="X132" s="225" t="s">
        <v>132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133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60" t="s">
        <v>285</v>
      </c>
      <c r="D133" s="227"/>
      <c r="E133" s="228">
        <v>187.18049999999999</v>
      </c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142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6">
        <v>58</v>
      </c>
      <c r="B134" s="237" t="s">
        <v>286</v>
      </c>
      <c r="C134" s="258" t="s">
        <v>287</v>
      </c>
      <c r="D134" s="238" t="s">
        <v>138</v>
      </c>
      <c r="E134" s="239">
        <v>3.2943799999999999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41">
        <v>1.6500000000000001E-2</v>
      </c>
      <c r="O134" s="241">
        <f>ROUND(E134*N134,2)</f>
        <v>0.05</v>
      </c>
      <c r="P134" s="241">
        <v>0</v>
      </c>
      <c r="Q134" s="241">
        <f>ROUND(E134*P134,2)</f>
        <v>0</v>
      </c>
      <c r="R134" s="241"/>
      <c r="S134" s="241" t="s">
        <v>155</v>
      </c>
      <c r="T134" s="242" t="s">
        <v>131</v>
      </c>
      <c r="U134" s="225">
        <v>0</v>
      </c>
      <c r="V134" s="225">
        <f>ROUND(E134*U134,2)</f>
        <v>0</v>
      </c>
      <c r="W134" s="225"/>
      <c r="X134" s="225" t="s">
        <v>132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133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60" t="s">
        <v>288</v>
      </c>
      <c r="D135" s="227"/>
      <c r="E135" s="228">
        <v>3.2943799999999999</v>
      </c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142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6">
        <v>59</v>
      </c>
      <c r="B136" s="237" t="s">
        <v>289</v>
      </c>
      <c r="C136" s="258" t="s">
        <v>290</v>
      </c>
      <c r="D136" s="238" t="s">
        <v>138</v>
      </c>
      <c r="E136" s="239">
        <v>3.2943799999999999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41">
        <v>0.55000000000000004</v>
      </c>
      <c r="O136" s="241">
        <f>ROUND(E136*N136,2)</f>
        <v>1.81</v>
      </c>
      <c r="P136" s="241">
        <v>0</v>
      </c>
      <c r="Q136" s="241">
        <f>ROUND(E136*P136,2)</f>
        <v>0</v>
      </c>
      <c r="R136" s="241" t="s">
        <v>253</v>
      </c>
      <c r="S136" s="241" t="s">
        <v>131</v>
      </c>
      <c r="T136" s="242" t="s">
        <v>131</v>
      </c>
      <c r="U136" s="225">
        <v>0</v>
      </c>
      <c r="V136" s="225">
        <f>ROUND(E136*U136,2)</f>
        <v>0</v>
      </c>
      <c r="W136" s="225"/>
      <c r="X136" s="225" t="s">
        <v>233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234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60" t="s">
        <v>288</v>
      </c>
      <c r="D137" s="227"/>
      <c r="E137" s="228">
        <v>3.2943799999999999</v>
      </c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25"/>
      <c r="R137" s="225"/>
      <c r="S137" s="225"/>
      <c r="T137" s="225"/>
      <c r="U137" s="225"/>
      <c r="V137" s="225"/>
      <c r="W137" s="225"/>
      <c r="X137" s="225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142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36">
        <v>60</v>
      </c>
      <c r="B138" s="237" t="s">
        <v>291</v>
      </c>
      <c r="C138" s="258" t="s">
        <v>292</v>
      </c>
      <c r="D138" s="238" t="s">
        <v>147</v>
      </c>
      <c r="E138" s="239">
        <v>160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41">
        <v>1.6E-2</v>
      </c>
      <c r="O138" s="241">
        <f>ROUND(E138*N138,2)</f>
        <v>2.56</v>
      </c>
      <c r="P138" s="241">
        <v>0</v>
      </c>
      <c r="Q138" s="241">
        <f>ROUND(E138*P138,2)</f>
        <v>0</v>
      </c>
      <c r="R138" s="241"/>
      <c r="S138" s="241" t="s">
        <v>155</v>
      </c>
      <c r="T138" s="242" t="s">
        <v>156</v>
      </c>
      <c r="U138" s="225">
        <v>0</v>
      </c>
      <c r="V138" s="225">
        <f>ROUND(E138*U138,2)</f>
        <v>0</v>
      </c>
      <c r="W138" s="225"/>
      <c r="X138" s="225" t="s">
        <v>233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234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>
        <v>61</v>
      </c>
      <c r="B139" s="222" t="s">
        <v>293</v>
      </c>
      <c r="C139" s="263" t="s">
        <v>294</v>
      </c>
      <c r="D139" s="223" t="s">
        <v>0</v>
      </c>
      <c r="E139" s="253"/>
      <c r="F139" s="226"/>
      <c r="G139" s="225">
        <f>ROUND(E139*F139,2)</f>
        <v>0</v>
      </c>
      <c r="H139" s="226"/>
      <c r="I139" s="225">
        <f>ROUND(E139*H139,2)</f>
        <v>0</v>
      </c>
      <c r="J139" s="226"/>
      <c r="K139" s="225">
        <f>ROUND(E139*J139,2)</f>
        <v>0</v>
      </c>
      <c r="L139" s="225">
        <v>21</v>
      </c>
      <c r="M139" s="225">
        <f>G139*(1+L139/100)</f>
        <v>0</v>
      </c>
      <c r="N139" s="225">
        <v>0</v>
      </c>
      <c r="O139" s="225">
        <f>ROUND(E139*N139,2)</f>
        <v>0</v>
      </c>
      <c r="P139" s="225">
        <v>0</v>
      </c>
      <c r="Q139" s="225">
        <f>ROUND(E139*P139,2)</f>
        <v>0</v>
      </c>
      <c r="R139" s="225" t="s">
        <v>262</v>
      </c>
      <c r="S139" s="225" t="s">
        <v>131</v>
      </c>
      <c r="T139" s="225" t="s">
        <v>131</v>
      </c>
      <c r="U139" s="225">
        <v>0</v>
      </c>
      <c r="V139" s="225">
        <f>ROUND(E139*U139,2)</f>
        <v>0</v>
      </c>
      <c r="W139" s="225"/>
      <c r="X139" s="225" t="s">
        <v>199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200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64" t="s">
        <v>241</v>
      </c>
      <c r="D140" s="254"/>
      <c r="E140" s="254"/>
      <c r="F140" s="254"/>
      <c r="G140" s="254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135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36">
        <v>62</v>
      </c>
      <c r="B141" s="237" t="s">
        <v>170</v>
      </c>
      <c r="C141" s="258" t="s">
        <v>171</v>
      </c>
      <c r="D141" s="238" t="s">
        <v>172</v>
      </c>
      <c r="E141" s="239">
        <v>10.79617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0</v>
      </c>
      <c r="O141" s="241">
        <f>ROUND(E141*N141,2)</f>
        <v>0</v>
      </c>
      <c r="P141" s="241">
        <v>0</v>
      </c>
      <c r="Q141" s="241">
        <f>ROUND(E141*P141,2)</f>
        <v>0</v>
      </c>
      <c r="R141" s="241" t="s">
        <v>173</v>
      </c>
      <c r="S141" s="241" t="s">
        <v>131</v>
      </c>
      <c r="T141" s="242" t="s">
        <v>131</v>
      </c>
      <c r="U141" s="225">
        <v>0.63800000000000001</v>
      </c>
      <c r="V141" s="225">
        <f>ROUND(E141*U141,2)</f>
        <v>6.89</v>
      </c>
      <c r="W141" s="225"/>
      <c r="X141" s="225" t="s">
        <v>174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175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21"/>
      <c r="B142" s="222"/>
      <c r="C142" s="259" t="s">
        <v>176</v>
      </c>
      <c r="D142" s="243"/>
      <c r="E142" s="243"/>
      <c r="F142" s="243"/>
      <c r="G142" s="243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135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44" t="str">
        <f>C142</f>
        <v>se složením a hrubým urovnáním nebo s přeložením na jiný dopravní prostředek kromě lodi, vč. příplatku za každých dalších i započatých 1000 m přes 1000 m,</v>
      </c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45">
        <v>63</v>
      </c>
      <c r="B143" s="246" t="s">
        <v>177</v>
      </c>
      <c r="C143" s="261" t="s">
        <v>178</v>
      </c>
      <c r="D143" s="247" t="s">
        <v>172</v>
      </c>
      <c r="E143" s="248">
        <v>10.79617</v>
      </c>
      <c r="F143" s="249"/>
      <c r="G143" s="250">
        <f>ROUND(E143*F143,2)</f>
        <v>0</v>
      </c>
      <c r="H143" s="249"/>
      <c r="I143" s="250">
        <f>ROUND(E143*H143,2)</f>
        <v>0</v>
      </c>
      <c r="J143" s="249"/>
      <c r="K143" s="250">
        <f>ROUND(E143*J143,2)</f>
        <v>0</v>
      </c>
      <c r="L143" s="250">
        <v>21</v>
      </c>
      <c r="M143" s="250">
        <f>G143*(1+L143/100)</f>
        <v>0</v>
      </c>
      <c r="N143" s="250">
        <v>0</v>
      </c>
      <c r="O143" s="250">
        <f>ROUND(E143*N143,2)</f>
        <v>0</v>
      </c>
      <c r="P143" s="250">
        <v>0</v>
      </c>
      <c r="Q143" s="250">
        <f>ROUND(E143*P143,2)</f>
        <v>0</v>
      </c>
      <c r="R143" s="250" t="s">
        <v>168</v>
      </c>
      <c r="S143" s="250" t="s">
        <v>131</v>
      </c>
      <c r="T143" s="251" t="s">
        <v>131</v>
      </c>
      <c r="U143" s="225">
        <v>0.93300000000000005</v>
      </c>
      <c r="V143" s="225">
        <f>ROUND(E143*U143,2)</f>
        <v>10.07</v>
      </c>
      <c r="W143" s="225"/>
      <c r="X143" s="225" t="s">
        <v>174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175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6">
        <v>64</v>
      </c>
      <c r="B144" s="237" t="s">
        <v>179</v>
      </c>
      <c r="C144" s="258" t="s">
        <v>180</v>
      </c>
      <c r="D144" s="238" t="s">
        <v>172</v>
      </c>
      <c r="E144" s="239">
        <v>10.79617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41">
        <v>0</v>
      </c>
      <c r="O144" s="241">
        <f>ROUND(E144*N144,2)</f>
        <v>0</v>
      </c>
      <c r="P144" s="241">
        <v>0</v>
      </c>
      <c r="Q144" s="241">
        <f>ROUND(E144*P144,2)</f>
        <v>0</v>
      </c>
      <c r="R144" s="241" t="s">
        <v>168</v>
      </c>
      <c r="S144" s="241" t="s">
        <v>131</v>
      </c>
      <c r="T144" s="242" t="s">
        <v>131</v>
      </c>
      <c r="U144" s="225">
        <v>0.49</v>
      </c>
      <c r="V144" s="225">
        <f>ROUND(E144*U144,2)</f>
        <v>5.29</v>
      </c>
      <c r="W144" s="225"/>
      <c r="X144" s="225" t="s">
        <v>174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175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62" t="s">
        <v>181</v>
      </c>
      <c r="D145" s="252"/>
      <c r="E145" s="252"/>
      <c r="F145" s="252"/>
      <c r="G145" s="252"/>
      <c r="H145" s="225"/>
      <c r="I145" s="225"/>
      <c r="J145" s="225"/>
      <c r="K145" s="225"/>
      <c r="L145" s="225"/>
      <c r="M145" s="225"/>
      <c r="N145" s="225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182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45">
        <v>65</v>
      </c>
      <c r="B146" s="246" t="s">
        <v>183</v>
      </c>
      <c r="C146" s="261" t="s">
        <v>184</v>
      </c>
      <c r="D146" s="247" t="s">
        <v>172</v>
      </c>
      <c r="E146" s="248">
        <v>215.92335</v>
      </c>
      <c r="F146" s="249"/>
      <c r="G146" s="250">
        <f>ROUND(E146*F146,2)</f>
        <v>0</v>
      </c>
      <c r="H146" s="249"/>
      <c r="I146" s="250">
        <f>ROUND(E146*H146,2)</f>
        <v>0</v>
      </c>
      <c r="J146" s="249"/>
      <c r="K146" s="250">
        <f>ROUND(E146*J146,2)</f>
        <v>0</v>
      </c>
      <c r="L146" s="250">
        <v>21</v>
      </c>
      <c r="M146" s="250">
        <f>G146*(1+L146/100)</f>
        <v>0</v>
      </c>
      <c r="N146" s="250">
        <v>0</v>
      </c>
      <c r="O146" s="250">
        <f>ROUND(E146*N146,2)</f>
        <v>0</v>
      </c>
      <c r="P146" s="250">
        <v>0</v>
      </c>
      <c r="Q146" s="250">
        <f>ROUND(E146*P146,2)</f>
        <v>0</v>
      </c>
      <c r="R146" s="250" t="s">
        <v>168</v>
      </c>
      <c r="S146" s="250" t="s">
        <v>131</v>
      </c>
      <c r="T146" s="251" t="s">
        <v>131</v>
      </c>
      <c r="U146" s="225">
        <v>0</v>
      </c>
      <c r="V146" s="225">
        <f>ROUND(E146*U146,2)</f>
        <v>0</v>
      </c>
      <c r="W146" s="225"/>
      <c r="X146" s="225" t="s">
        <v>174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175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45">
        <v>66</v>
      </c>
      <c r="B147" s="246" t="s">
        <v>185</v>
      </c>
      <c r="C147" s="261" t="s">
        <v>186</v>
      </c>
      <c r="D147" s="247" t="s">
        <v>172</v>
      </c>
      <c r="E147" s="248">
        <v>10.79617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21</v>
      </c>
      <c r="M147" s="250">
        <f>G147*(1+L147/100)</f>
        <v>0</v>
      </c>
      <c r="N147" s="250">
        <v>0</v>
      </c>
      <c r="O147" s="250">
        <f>ROUND(E147*N147,2)</f>
        <v>0</v>
      </c>
      <c r="P147" s="250">
        <v>0</v>
      </c>
      <c r="Q147" s="250">
        <f>ROUND(E147*P147,2)</f>
        <v>0</v>
      </c>
      <c r="R147" s="250" t="s">
        <v>168</v>
      </c>
      <c r="S147" s="250" t="s">
        <v>131</v>
      </c>
      <c r="T147" s="251" t="s">
        <v>131</v>
      </c>
      <c r="U147" s="225">
        <v>0.94199999999999995</v>
      </c>
      <c r="V147" s="225">
        <f>ROUND(E147*U147,2)</f>
        <v>10.17</v>
      </c>
      <c r="W147" s="225"/>
      <c r="X147" s="225" t="s">
        <v>174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175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36">
        <v>67</v>
      </c>
      <c r="B148" s="237" t="s">
        <v>187</v>
      </c>
      <c r="C148" s="258" t="s">
        <v>188</v>
      </c>
      <c r="D148" s="238" t="s">
        <v>172</v>
      </c>
      <c r="E148" s="239">
        <v>43.184669999999997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21</v>
      </c>
      <c r="M148" s="241">
        <f>G148*(1+L148/100)</f>
        <v>0</v>
      </c>
      <c r="N148" s="241">
        <v>0</v>
      </c>
      <c r="O148" s="241">
        <f>ROUND(E148*N148,2)</f>
        <v>0</v>
      </c>
      <c r="P148" s="241">
        <v>0</v>
      </c>
      <c r="Q148" s="241">
        <f>ROUND(E148*P148,2)</f>
        <v>0</v>
      </c>
      <c r="R148" s="241" t="s">
        <v>189</v>
      </c>
      <c r="S148" s="241" t="s">
        <v>131</v>
      </c>
      <c r="T148" s="242" t="s">
        <v>131</v>
      </c>
      <c r="U148" s="225">
        <v>0.36</v>
      </c>
      <c r="V148" s="225">
        <f>ROUND(E148*U148,2)</f>
        <v>15.55</v>
      </c>
      <c r="W148" s="225"/>
      <c r="X148" s="225" t="s">
        <v>174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175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9" t="s">
        <v>190</v>
      </c>
      <c r="D149" s="243"/>
      <c r="E149" s="243"/>
      <c r="F149" s="243"/>
      <c r="G149" s="243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135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44" t="str">
        <f>C149</f>
        <v>nebo vybouraných hmot nošením nebo přehazováním k místu nakládky přístupnému normálním dopravním prostředkům do 10 m,</v>
      </c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6">
        <v>68</v>
      </c>
      <c r="B150" s="237" t="s">
        <v>191</v>
      </c>
      <c r="C150" s="258" t="s">
        <v>192</v>
      </c>
      <c r="D150" s="238" t="s">
        <v>172</v>
      </c>
      <c r="E150" s="239">
        <v>10.79617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41">
        <v>0</v>
      </c>
      <c r="O150" s="241">
        <f>ROUND(E150*N150,2)</f>
        <v>0</v>
      </c>
      <c r="P150" s="241">
        <v>0</v>
      </c>
      <c r="Q150" s="241">
        <f>ROUND(E150*P150,2)</f>
        <v>0</v>
      </c>
      <c r="R150" s="241" t="s">
        <v>193</v>
      </c>
      <c r="S150" s="241" t="s">
        <v>131</v>
      </c>
      <c r="T150" s="242" t="s">
        <v>131</v>
      </c>
      <c r="U150" s="225">
        <v>6.0000000000000001E-3</v>
      </c>
      <c r="V150" s="225">
        <f>ROUND(E150*U150,2)</f>
        <v>0.06</v>
      </c>
      <c r="W150" s="225"/>
      <c r="X150" s="225" t="s">
        <v>174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175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9" t="s">
        <v>194</v>
      </c>
      <c r="D151" s="243"/>
      <c r="E151" s="243"/>
      <c r="F151" s="243"/>
      <c r="G151" s="243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225"/>
      <c r="U151" s="225"/>
      <c r="V151" s="225"/>
      <c r="W151" s="225"/>
      <c r="X151" s="225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135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45">
        <v>69</v>
      </c>
      <c r="B152" s="246" t="s">
        <v>195</v>
      </c>
      <c r="C152" s="261" t="s">
        <v>196</v>
      </c>
      <c r="D152" s="247" t="s">
        <v>172</v>
      </c>
      <c r="E152" s="248">
        <v>10.79617</v>
      </c>
      <c r="F152" s="249"/>
      <c r="G152" s="250">
        <f>ROUND(E152*F152,2)</f>
        <v>0</v>
      </c>
      <c r="H152" s="249"/>
      <c r="I152" s="250">
        <f>ROUND(E152*H152,2)</f>
        <v>0</v>
      </c>
      <c r="J152" s="249"/>
      <c r="K152" s="250">
        <f>ROUND(E152*J152,2)</f>
        <v>0</v>
      </c>
      <c r="L152" s="250">
        <v>21</v>
      </c>
      <c r="M152" s="250">
        <f>G152*(1+L152/100)</f>
        <v>0</v>
      </c>
      <c r="N152" s="250">
        <v>0</v>
      </c>
      <c r="O152" s="250">
        <f>ROUND(E152*N152,2)</f>
        <v>0</v>
      </c>
      <c r="P152" s="250">
        <v>0</v>
      </c>
      <c r="Q152" s="250">
        <f>ROUND(E152*P152,2)</f>
        <v>0</v>
      </c>
      <c r="R152" s="250"/>
      <c r="S152" s="250" t="s">
        <v>155</v>
      </c>
      <c r="T152" s="251" t="s">
        <v>156</v>
      </c>
      <c r="U152" s="225">
        <v>0</v>
      </c>
      <c r="V152" s="225">
        <f>ROUND(E152*U152,2)</f>
        <v>0</v>
      </c>
      <c r="W152" s="225"/>
      <c r="X152" s="225" t="s">
        <v>174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175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230" t="s">
        <v>125</v>
      </c>
      <c r="B153" s="231" t="s">
        <v>89</v>
      </c>
      <c r="C153" s="257" t="s">
        <v>90</v>
      </c>
      <c r="D153" s="232"/>
      <c r="E153" s="233"/>
      <c r="F153" s="234"/>
      <c r="G153" s="234">
        <f>SUMIF(AG154:AG162,"&lt;&gt;NOR",G154:G162)</f>
        <v>0</v>
      </c>
      <c r="H153" s="234"/>
      <c r="I153" s="234">
        <f>SUM(I154:I162)</f>
        <v>0</v>
      </c>
      <c r="J153" s="234"/>
      <c r="K153" s="234">
        <f>SUM(K154:K162)</f>
        <v>0</v>
      </c>
      <c r="L153" s="234"/>
      <c r="M153" s="234">
        <f>SUM(M154:M162)</f>
        <v>0</v>
      </c>
      <c r="N153" s="234"/>
      <c r="O153" s="234">
        <f>SUM(O154:O162)</f>
        <v>6.5299999999999994</v>
      </c>
      <c r="P153" s="234"/>
      <c r="Q153" s="234">
        <f>SUM(Q154:Q162)</f>
        <v>0</v>
      </c>
      <c r="R153" s="234"/>
      <c r="S153" s="234"/>
      <c r="T153" s="235"/>
      <c r="U153" s="229"/>
      <c r="V153" s="229">
        <f>SUM(V154:V162)</f>
        <v>108.18</v>
      </c>
      <c r="W153" s="229"/>
      <c r="X153" s="229"/>
      <c r="AG153" t="s">
        <v>126</v>
      </c>
    </row>
    <row r="154" spans="1:60" outlineLevel="1" x14ac:dyDescent="0.2">
      <c r="A154" s="236">
        <v>70</v>
      </c>
      <c r="B154" s="237" t="s">
        <v>295</v>
      </c>
      <c r="C154" s="258" t="s">
        <v>296</v>
      </c>
      <c r="D154" s="238" t="s">
        <v>138</v>
      </c>
      <c r="E154" s="239">
        <v>10.05631</v>
      </c>
      <c r="F154" s="240"/>
      <c r="G154" s="241">
        <f>ROUND(E154*F154,2)</f>
        <v>0</v>
      </c>
      <c r="H154" s="240"/>
      <c r="I154" s="241">
        <f>ROUND(E154*H154,2)</f>
        <v>0</v>
      </c>
      <c r="J154" s="240"/>
      <c r="K154" s="241">
        <f>ROUND(E154*J154,2)</f>
        <v>0</v>
      </c>
      <c r="L154" s="241">
        <v>21</v>
      </c>
      <c r="M154" s="241">
        <f>G154*(1+L154/100)</f>
        <v>0</v>
      </c>
      <c r="N154" s="241">
        <v>2.3570000000000001E-2</v>
      </c>
      <c r="O154" s="241">
        <f>ROUND(E154*N154,2)</f>
        <v>0.24</v>
      </c>
      <c r="P154" s="241">
        <v>0</v>
      </c>
      <c r="Q154" s="241">
        <f>ROUND(E154*P154,2)</f>
        <v>0</v>
      </c>
      <c r="R154" s="241" t="s">
        <v>262</v>
      </c>
      <c r="S154" s="241" t="s">
        <v>131</v>
      </c>
      <c r="T154" s="242" t="s">
        <v>131</v>
      </c>
      <c r="U154" s="225">
        <v>0</v>
      </c>
      <c r="V154" s="225">
        <f>ROUND(E154*U154,2)</f>
        <v>0</v>
      </c>
      <c r="W154" s="225"/>
      <c r="X154" s="225" t="s">
        <v>132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133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60" t="s">
        <v>297</v>
      </c>
      <c r="D155" s="227"/>
      <c r="E155" s="228">
        <v>10.05631</v>
      </c>
      <c r="F155" s="225"/>
      <c r="G155" s="225"/>
      <c r="H155" s="225"/>
      <c r="I155" s="225"/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142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6">
        <v>71</v>
      </c>
      <c r="B156" s="237" t="s">
        <v>298</v>
      </c>
      <c r="C156" s="258" t="s">
        <v>299</v>
      </c>
      <c r="D156" s="238" t="s">
        <v>147</v>
      </c>
      <c r="E156" s="239">
        <v>362.65384999999998</v>
      </c>
      <c r="F156" s="240"/>
      <c r="G156" s="241">
        <f>ROUND(E156*F156,2)</f>
        <v>0</v>
      </c>
      <c r="H156" s="240"/>
      <c r="I156" s="241">
        <f>ROUND(E156*H156,2)</f>
        <v>0</v>
      </c>
      <c r="J156" s="240"/>
      <c r="K156" s="241">
        <f>ROUND(E156*J156,2)</f>
        <v>0</v>
      </c>
      <c r="L156" s="241">
        <v>21</v>
      </c>
      <c r="M156" s="241">
        <f>G156*(1+L156/100)</f>
        <v>0</v>
      </c>
      <c r="N156" s="241">
        <v>8.0000000000000007E-5</v>
      </c>
      <c r="O156" s="241">
        <f>ROUND(E156*N156,2)</f>
        <v>0.03</v>
      </c>
      <c r="P156" s="241">
        <v>0</v>
      </c>
      <c r="Q156" s="241">
        <f>ROUND(E156*P156,2)</f>
        <v>0</v>
      </c>
      <c r="R156" s="241" t="s">
        <v>300</v>
      </c>
      <c r="S156" s="241" t="s">
        <v>131</v>
      </c>
      <c r="T156" s="242" t="s">
        <v>131</v>
      </c>
      <c r="U156" s="225">
        <v>0.29830000000000001</v>
      </c>
      <c r="V156" s="225">
        <f>ROUND(E156*U156,2)</f>
        <v>108.18</v>
      </c>
      <c r="W156" s="225"/>
      <c r="X156" s="225" t="s">
        <v>132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133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9" t="s">
        <v>301</v>
      </c>
      <c r="D157" s="243"/>
      <c r="E157" s="243"/>
      <c r="F157" s="243"/>
      <c r="G157" s="243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135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60" t="s">
        <v>215</v>
      </c>
      <c r="D158" s="227"/>
      <c r="E158" s="228">
        <v>362.65384999999998</v>
      </c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142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6">
        <v>72</v>
      </c>
      <c r="B159" s="237" t="s">
        <v>302</v>
      </c>
      <c r="C159" s="258" t="s">
        <v>303</v>
      </c>
      <c r="D159" s="238" t="s">
        <v>147</v>
      </c>
      <c r="E159" s="239">
        <v>398.91924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41">
        <v>1.5699999999999999E-2</v>
      </c>
      <c r="O159" s="241">
        <f>ROUND(E159*N159,2)</f>
        <v>6.26</v>
      </c>
      <c r="P159" s="241">
        <v>0</v>
      </c>
      <c r="Q159" s="241">
        <f>ROUND(E159*P159,2)</f>
        <v>0</v>
      </c>
      <c r="R159" s="241"/>
      <c r="S159" s="241" t="s">
        <v>155</v>
      </c>
      <c r="T159" s="242" t="s">
        <v>156</v>
      </c>
      <c r="U159" s="225">
        <v>0</v>
      </c>
      <c r="V159" s="225">
        <f>ROUND(E159*U159,2)</f>
        <v>0</v>
      </c>
      <c r="W159" s="225"/>
      <c r="X159" s="225" t="s">
        <v>233</v>
      </c>
      <c r="Y159" s="214"/>
      <c r="Z159" s="214"/>
      <c r="AA159" s="214"/>
      <c r="AB159" s="214"/>
      <c r="AC159" s="214"/>
      <c r="AD159" s="214"/>
      <c r="AE159" s="214"/>
      <c r="AF159" s="214"/>
      <c r="AG159" s="214" t="s">
        <v>234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60" t="s">
        <v>304</v>
      </c>
      <c r="D160" s="227"/>
      <c r="E160" s="228">
        <v>398.91924</v>
      </c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142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>
        <v>73</v>
      </c>
      <c r="B161" s="222" t="s">
        <v>305</v>
      </c>
      <c r="C161" s="263" t="s">
        <v>306</v>
      </c>
      <c r="D161" s="223" t="s">
        <v>0</v>
      </c>
      <c r="E161" s="253"/>
      <c r="F161" s="226"/>
      <c r="G161" s="225">
        <f>ROUND(E161*F161,2)</f>
        <v>0</v>
      </c>
      <c r="H161" s="226"/>
      <c r="I161" s="225">
        <f>ROUND(E161*H161,2)</f>
        <v>0</v>
      </c>
      <c r="J161" s="226"/>
      <c r="K161" s="225">
        <f>ROUND(E161*J161,2)</f>
        <v>0</v>
      </c>
      <c r="L161" s="225">
        <v>21</v>
      </c>
      <c r="M161" s="225">
        <f>G161*(1+L161/100)</f>
        <v>0</v>
      </c>
      <c r="N161" s="225">
        <v>0</v>
      </c>
      <c r="O161" s="225">
        <f>ROUND(E161*N161,2)</f>
        <v>0</v>
      </c>
      <c r="P161" s="225">
        <v>0</v>
      </c>
      <c r="Q161" s="225">
        <f>ROUND(E161*P161,2)</f>
        <v>0</v>
      </c>
      <c r="R161" s="225" t="s">
        <v>300</v>
      </c>
      <c r="S161" s="225" t="s">
        <v>131</v>
      </c>
      <c r="T161" s="225" t="s">
        <v>131</v>
      </c>
      <c r="U161" s="225">
        <v>0</v>
      </c>
      <c r="V161" s="225">
        <f>ROUND(E161*U161,2)</f>
        <v>0</v>
      </c>
      <c r="W161" s="225"/>
      <c r="X161" s="225" t="s">
        <v>199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200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64" t="s">
        <v>241</v>
      </c>
      <c r="D162" s="254"/>
      <c r="E162" s="254"/>
      <c r="F162" s="254"/>
      <c r="G162" s="254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135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x14ac:dyDescent="0.2">
      <c r="A163" s="230" t="s">
        <v>125</v>
      </c>
      <c r="B163" s="231" t="s">
        <v>91</v>
      </c>
      <c r="C163" s="257" t="s">
        <v>92</v>
      </c>
      <c r="D163" s="232"/>
      <c r="E163" s="233"/>
      <c r="F163" s="234"/>
      <c r="G163" s="234">
        <f>SUMIF(AG164:AG193,"&lt;&gt;NOR",G164:G193)</f>
        <v>0</v>
      </c>
      <c r="H163" s="234"/>
      <c r="I163" s="234">
        <f>SUM(I164:I193)</f>
        <v>0</v>
      </c>
      <c r="J163" s="234"/>
      <c r="K163" s="234">
        <f>SUM(K164:K193)</f>
        <v>0</v>
      </c>
      <c r="L163" s="234"/>
      <c r="M163" s="234">
        <f>SUM(M164:M193)</f>
        <v>0</v>
      </c>
      <c r="N163" s="234"/>
      <c r="O163" s="234">
        <f>SUM(O164:O193)</f>
        <v>0</v>
      </c>
      <c r="P163" s="234"/>
      <c r="Q163" s="234">
        <f>SUM(Q164:Q193)</f>
        <v>0.36</v>
      </c>
      <c r="R163" s="234"/>
      <c r="S163" s="234"/>
      <c r="T163" s="235"/>
      <c r="U163" s="229"/>
      <c r="V163" s="229">
        <f>SUM(V164:V193)</f>
        <v>21.919999999999998</v>
      </c>
      <c r="W163" s="229"/>
      <c r="X163" s="229"/>
      <c r="AG163" t="s">
        <v>126</v>
      </c>
    </row>
    <row r="164" spans="1:60" ht="33.75" outlineLevel="1" x14ac:dyDescent="0.2">
      <c r="A164" s="236">
        <v>74</v>
      </c>
      <c r="B164" s="237" t="s">
        <v>307</v>
      </c>
      <c r="C164" s="258" t="s">
        <v>308</v>
      </c>
      <c r="D164" s="238" t="s">
        <v>226</v>
      </c>
      <c r="E164" s="239">
        <v>27.085000000000001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41">
        <v>4.0000000000000003E-5</v>
      </c>
      <c r="O164" s="241">
        <f>ROUND(E164*N164,2)</f>
        <v>0</v>
      </c>
      <c r="P164" s="241">
        <v>0</v>
      </c>
      <c r="Q164" s="241">
        <f>ROUND(E164*P164,2)</f>
        <v>0</v>
      </c>
      <c r="R164" s="241" t="s">
        <v>309</v>
      </c>
      <c r="S164" s="241" t="s">
        <v>131</v>
      </c>
      <c r="T164" s="242" t="s">
        <v>131</v>
      </c>
      <c r="U164" s="225">
        <v>0.37835000000000002</v>
      </c>
      <c r="V164" s="225">
        <f>ROUND(E164*U164,2)</f>
        <v>10.25</v>
      </c>
      <c r="W164" s="225"/>
      <c r="X164" s="225" t="s">
        <v>132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133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60" t="s">
        <v>310</v>
      </c>
      <c r="D165" s="227"/>
      <c r="E165" s="228">
        <v>27.085000000000001</v>
      </c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142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36">
        <v>75</v>
      </c>
      <c r="B166" s="237" t="s">
        <v>311</v>
      </c>
      <c r="C166" s="258" t="s">
        <v>312</v>
      </c>
      <c r="D166" s="238" t="s">
        <v>226</v>
      </c>
      <c r="E166" s="239">
        <v>8.6</v>
      </c>
      <c r="F166" s="240"/>
      <c r="G166" s="241">
        <f>ROUND(E166*F166,2)</f>
        <v>0</v>
      </c>
      <c r="H166" s="240"/>
      <c r="I166" s="241">
        <f>ROUND(E166*H166,2)</f>
        <v>0</v>
      </c>
      <c r="J166" s="240"/>
      <c r="K166" s="241">
        <f>ROUND(E166*J166,2)</f>
        <v>0</v>
      </c>
      <c r="L166" s="241">
        <v>21</v>
      </c>
      <c r="M166" s="241">
        <f>G166*(1+L166/100)</f>
        <v>0</v>
      </c>
      <c r="N166" s="241">
        <v>6.0000000000000002E-5</v>
      </c>
      <c r="O166" s="241">
        <f>ROUND(E166*N166,2)</f>
        <v>0</v>
      </c>
      <c r="P166" s="241">
        <v>0</v>
      </c>
      <c r="Q166" s="241">
        <f>ROUND(E166*P166,2)</f>
        <v>0</v>
      </c>
      <c r="R166" s="241" t="s">
        <v>309</v>
      </c>
      <c r="S166" s="241" t="s">
        <v>131</v>
      </c>
      <c r="T166" s="242" t="s">
        <v>131</v>
      </c>
      <c r="U166" s="225">
        <v>0.29210000000000003</v>
      </c>
      <c r="V166" s="225">
        <f>ROUND(E166*U166,2)</f>
        <v>2.5099999999999998</v>
      </c>
      <c r="W166" s="225"/>
      <c r="X166" s="225" t="s">
        <v>132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133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60" t="s">
        <v>313</v>
      </c>
      <c r="D167" s="227"/>
      <c r="E167" s="228">
        <v>8.6</v>
      </c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142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36">
        <v>76</v>
      </c>
      <c r="B168" s="237" t="s">
        <v>314</v>
      </c>
      <c r="C168" s="258" t="s">
        <v>315</v>
      </c>
      <c r="D168" s="238" t="s">
        <v>226</v>
      </c>
      <c r="E168" s="239">
        <v>66.302999999999997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21</v>
      </c>
      <c r="M168" s="241">
        <f>G168*(1+L168/100)</f>
        <v>0</v>
      </c>
      <c r="N168" s="241">
        <v>0</v>
      </c>
      <c r="O168" s="241">
        <f>ROUND(E168*N168,2)</f>
        <v>0</v>
      </c>
      <c r="P168" s="241">
        <v>3.2399999999999998E-3</v>
      </c>
      <c r="Q168" s="241">
        <f>ROUND(E168*P168,2)</f>
        <v>0.21</v>
      </c>
      <c r="R168" s="241" t="s">
        <v>309</v>
      </c>
      <c r="S168" s="241" t="s">
        <v>131</v>
      </c>
      <c r="T168" s="242" t="s">
        <v>131</v>
      </c>
      <c r="U168" s="225">
        <v>6.9000000000000006E-2</v>
      </c>
      <c r="V168" s="225">
        <f>ROUND(E168*U168,2)</f>
        <v>4.57</v>
      </c>
      <c r="W168" s="225"/>
      <c r="X168" s="225" t="s">
        <v>132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133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60" t="s">
        <v>316</v>
      </c>
      <c r="D169" s="227"/>
      <c r="E169" s="228">
        <v>52.902999999999999</v>
      </c>
      <c r="F169" s="225"/>
      <c r="G169" s="225"/>
      <c r="H169" s="225"/>
      <c r="I169" s="225"/>
      <c r="J169" s="225"/>
      <c r="K169" s="225"/>
      <c r="L169" s="225"/>
      <c r="M169" s="225"/>
      <c r="N169" s="225"/>
      <c r="O169" s="225"/>
      <c r="P169" s="225"/>
      <c r="Q169" s="225"/>
      <c r="R169" s="225"/>
      <c r="S169" s="225"/>
      <c r="T169" s="225"/>
      <c r="U169" s="225"/>
      <c r="V169" s="225"/>
      <c r="W169" s="225"/>
      <c r="X169" s="225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142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60" t="s">
        <v>230</v>
      </c>
      <c r="D170" s="227"/>
      <c r="E170" s="228">
        <v>5.8</v>
      </c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142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60" t="s">
        <v>317</v>
      </c>
      <c r="D171" s="227"/>
      <c r="E171" s="228">
        <v>2.9</v>
      </c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142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60" t="s">
        <v>317</v>
      </c>
      <c r="D172" s="227"/>
      <c r="E172" s="228">
        <v>2.9</v>
      </c>
      <c r="F172" s="225"/>
      <c r="G172" s="225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25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142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60" t="s">
        <v>318</v>
      </c>
      <c r="D173" s="227"/>
      <c r="E173" s="228">
        <v>1.8</v>
      </c>
      <c r="F173" s="225"/>
      <c r="G173" s="225"/>
      <c r="H173" s="225"/>
      <c r="I173" s="225"/>
      <c r="J173" s="225"/>
      <c r="K173" s="225"/>
      <c r="L173" s="225"/>
      <c r="M173" s="225"/>
      <c r="N173" s="225"/>
      <c r="O173" s="225"/>
      <c r="P173" s="225"/>
      <c r="Q173" s="225"/>
      <c r="R173" s="225"/>
      <c r="S173" s="225"/>
      <c r="T173" s="225"/>
      <c r="U173" s="225"/>
      <c r="V173" s="225"/>
      <c r="W173" s="225"/>
      <c r="X173" s="225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142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6">
        <v>77</v>
      </c>
      <c r="B174" s="237" t="s">
        <v>319</v>
      </c>
      <c r="C174" s="258" t="s">
        <v>320</v>
      </c>
      <c r="D174" s="238" t="s">
        <v>226</v>
      </c>
      <c r="E174" s="239">
        <v>27.085000000000001</v>
      </c>
      <c r="F174" s="240"/>
      <c r="G174" s="241">
        <f>ROUND(E174*F174,2)</f>
        <v>0</v>
      </c>
      <c r="H174" s="240"/>
      <c r="I174" s="241">
        <f>ROUND(E174*H174,2)</f>
        <v>0</v>
      </c>
      <c r="J174" s="240"/>
      <c r="K174" s="241">
        <f>ROUND(E174*J174,2)</f>
        <v>0</v>
      </c>
      <c r="L174" s="241">
        <v>21</v>
      </c>
      <c r="M174" s="241">
        <f>G174*(1+L174/100)</f>
        <v>0</v>
      </c>
      <c r="N174" s="241">
        <v>0</v>
      </c>
      <c r="O174" s="241">
        <f>ROUND(E174*N174,2)</f>
        <v>0</v>
      </c>
      <c r="P174" s="241">
        <v>4.4400000000000004E-3</v>
      </c>
      <c r="Q174" s="241">
        <f>ROUND(E174*P174,2)</f>
        <v>0.12</v>
      </c>
      <c r="R174" s="241" t="s">
        <v>309</v>
      </c>
      <c r="S174" s="241" t="s">
        <v>131</v>
      </c>
      <c r="T174" s="242" t="s">
        <v>131</v>
      </c>
      <c r="U174" s="225">
        <v>9.1999999999999998E-2</v>
      </c>
      <c r="V174" s="225">
        <f>ROUND(E174*U174,2)</f>
        <v>2.4900000000000002</v>
      </c>
      <c r="W174" s="225"/>
      <c r="X174" s="225" t="s">
        <v>132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133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60" t="s">
        <v>310</v>
      </c>
      <c r="D175" s="227"/>
      <c r="E175" s="228">
        <v>27.085000000000001</v>
      </c>
      <c r="F175" s="225"/>
      <c r="G175" s="225"/>
      <c r="H175" s="225"/>
      <c r="I175" s="225"/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142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6">
        <v>78</v>
      </c>
      <c r="B176" s="237" t="s">
        <v>321</v>
      </c>
      <c r="C176" s="258" t="s">
        <v>322</v>
      </c>
      <c r="D176" s="238" t="s">
        <v>226</v>
      </c>
      <c r="E176" s="239">
        <v>8.6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21</v>
      </c>
      <c r="M176" s="241">
        <f>G176*(1+L176/100)</f>
        <v>0</v>
      </c>
      <c r="N176" s="241">
        <v>0</v>
      </c>
      <c r="O176" s="241">
        <f>ROUND(E176*N176,2)</f>
        <v>0</v>
      </c>
      <c r="P176" s="241">
        <v>3.3800000000000002E-3</v>
      </c>
      <c r="Q176" s="241">
        <f>ROUND(E176*P176,2)</f>
        <v>0.03</v>
      </c>
      <c r="R176" s="241" t="s">
        <v>309</v>
      </c>
      <c r="S176" s="241" t="s">
        <v>131</v>
      </c>
      <c r="T176" s="242" t="s">
        <v>131</v>
      </c>
      <c r="U176" s="225">
        <v>5.7500000000000002E-2</v>
      </c>
      <c r="V176" s="225">
        <f>ROUND(E176*U176,2)</f>
        <v>0.49</v>
      </c>
      <c r="W176" s="225"/>
      <c r="X176" s="225" t="s">
        <v>132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133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60" t="s">
        <v>313</v>
      </c>
      <c r="D177" s="227"/>
      <c r="E177" s="228">
        <v>8.6</v>
      </c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25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142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45">
        <v>79</v>
      </c>
      <c r="B178" s="246" t="s">
        <v>323</v>
      </c>
      <c r="C178" s="261" t="s">
        <v>324</v>
      </c>
      <c r="D178" s="247" t="s">
        <v>226</v>
      </c>
      <c r="E178" s="248">
        <v>27.085000000000001</v>
      </c>
      <c r="F178" s="249"/>
      <c r="G178" s="250">
        <f>ROUND(E178*F178,2)</f>
        <v>0</v>
      </c>
      <c r="H178" s="249"/>
      <c r="I178" s="250">
        <f>ROUND(E178*H178,2)</f>
        <v>0</v>
      </c>
      <c r="J178" s="249"/>
      <c r="K178" s="250">
        <f>ROUND(E178*J178,2)</f>
        <v>0</v>
      </c>
      <c r="L178" s="250">
        <v>21</v>
      </c>
      <c r="M178" s="250">
        <f>G178*(1+L178/100)</f>
        <v>0</v>
      </c>
      <c r="N178" s="250">
        <v>0</v>
      </c>
      <c r="O178" s="250">
        <f>ROUND(E178*N178,2)</f>
        <v>0</v>
      </c>
      <c r="P178" s="250">
        <v>0</v>
      </c>
      <c r="Q178" s="250">
        <f>ROUND(E178*P178,2)</f>
        <v>0</v>
      </c>
      <c r="R178" s="250"/>
      <c r="S178" s="250" t="s">
        <v>155</v>
      </c>
      <c r="T178" s="251" t="s">
        <v>156</v>
      </c>
      <c r="U178" s="225">
        <v>0</v>
      </c>
      <c r="V178" s="225">
        <f>ROUND(E178*U178,2)</f>
        <v>0</v>
      </c>
      <c r="W178" s="225"/>
      <c r="X178" s="225" t="s">
        <v>132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133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6">
        <v>80</v>
      </c>
      <c r="B179" s="237" t="s">
        <v>325</v>
      </c>
      <c r="C179" s="258" t="s">
        <v>326</v>
      </c>
      <c r="D179" s="238" t="s">
        <v>226</v>
      </c>
      <c r="E179" s="239">
        <v>8.6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41">
        <v>0</v>
      </c>
      <c r="O179" s="241">
        <f>ROUND(E179*N179,2)</f>
        <v>0</v>
      </c>
      <c r="P179" s="241">
        <v>0</v>
      </c>
      <c r="Q179" s="241">
        <f>ROUND(E179*P179,2)</f>
        <v>0</v>
      </c>
      <c r="R179" s="241"/>
      <c r="S179" s="241" t="s">
        <v>155</v>
      </c>
      <c r="T179" s="242" t="s">
        <v>156</v>
      </c>
      <c r="U179" s="225">
        <v>0</v>
      </c>
      <c r="V179" s="225">
        <f>ROUND(E179*U179,2)</f>
        <v>0</v>
      </c>
      <c r="W179" s="225"/>
      <c r="X179" s="225" t="s">
        <v>132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133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>
        <v>81</v>
      </c>
      <c r="B180" s="222" t="s">
        <v>327</v>
      </c>
      <c r="C180" s="263" t="s">
        <v>328</v>
      </c>
      <c r="D180" s="223" t="s">
        <v>0</v>
      </c>
      <c r="E180" s="253"/>
      <c r="F180" s="226"/>
      <c r="G180" s="225">
        <f>ROUND(E180*F180,2)</f>
        <v>0</v>
      </c>
      <c r="H180" s="226"/>
      <c r="I180" s="225">
        <f>ROUND(E180*H180,2)</f>
        <v>0</v>
      </c>
      <c r="J180" s="226"/>
      <c r="K180" s="225">
        <f>ROUND(E180*J180,2)</f>
        <v>0</v>
      </c>
      <c r="L180" s="225">
        <v>21</v>
      </c>
      <c r="M180" s="225">
        <f>G180*(1+L180/100)</f>
        <v>0</v>
      </c>
      <c r="N180" s="225">
        <v>0</v>
      </c>
      <c r="O180" s="225">
        <f>ROUND(E180*N180,2)</f>
        <v>0</v>
      </c>
      <c r="P180" s="225">
        <v>0</v>
      </c>
      <c r="Q180" s="225">
        <f>ROUND(E180*P180,2)</f>
        <v>0</v>
      </c>
      <c r="R180" s="225" t="s">
        <v>309</v>
      </c>
      <c r="S180" s="225" t="s">
        <v>131</v>
      </c>
      <c r="T180" s="225" t="s">
        <v>131</v>
      </c>
      <c r="U180" s="225">
        <v>0</v>
      </c>
      <c r="V180" s="225">
        <f>ROUND(E180*U180,2)</f>
        <v>0</v>
      </c>
      <c r="W180" s="225"/>
      <c r="X180" s="225" t="s">
        <v>199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200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64" t="s">
        <v>241</v>
      </c>
      <c r="D181" s="254"/>
      <c r="E181" s="254"/>
      <c r="F181" s="254"/>
      <c r="G181" s="254"/>
      <c r="H181" s="225"/>
      <c r="I181" s="225"/>
      <c r="J181" s="225"/>
      <c r="K181" s="225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135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36">
        <v>82</v>
      </c>
      <c r="B182" s="237" t="s">
        <v>170</v>
      </c>
      <c r="C182" s="258" t="s">
        <v>171</v>
      </c>
      <c r="D182" s="238" t="s">
        <v>172</v>
      </c>
      <c r="E182" s="239">
        <v>0.36414999999999997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21</v>
      </c>
      <c r="M182" s="241">
        <f>G182*(1+L182/100)</f>
        <v>0</v>
      </c>
      <c r="N182" s="241">
        <v>0</v>
      </c>
      <c r="O182" s="241">
        <f>ROUND(E182*N182,2)</f>
        <v>0</v>
      </c>
      <c r="P182" s="241">
        <v>0</v>
      </c>
      <c r="Q182" s="241">
        <f>ROUND(E182*P182,2)</f>
        <v>0</v>
      </c>
      <c r="R182" s="241" t="s">
        <v>173</v>
      </c>
      <c r="S182" s="241" t="s">
        <v>131</v>
      </c>
      <c r="T182" s="242" t="s">
        <v>131</v>
      </c>
      <c r="U182" s="225">
        <v>0.63800000000000001</v>
      </c>
      <c r="V182" s="225">
        <f>ROUND(E182*U182,2)</f>
        <v>0.23</v>
      </c>
      <c r="W182" s="225"/>
      <c r="X182" s="225" t="s">
        <v>174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175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21"/>
      <c r="B183" s="222"/>
      <c r="C183" s="259" t="s">
        <v>176</v>
      </c>
      <c r="D183" s="243"/>
      <c r="E183" s="243"/>
      <c r="F183" s="243"/>
      <c r="G183" s="243"/>
      <c r="H183" s="225"/>
      <c r="I183" s="225"/>
      <c r="J183" s="225"/>
      <c r="K183" s="225"/>
      <c r="L183" s="225"/>
      <c r="M183" s="225"/>
      <c r="N183" s="225"/>
      <c r="O183" s="225"/>
      <c r="P183" s="225"/>
      <c r="Q183" s="225"/>
      <c r="R183" s="225"/>
      <c r="S183" s="225"/>
      <c r="T183" s="225"/>
      <c r="U183" s="225"/>
      <c r="V183" s="225"/>
      <c r="W183" s="225"/>
      <c r="X183" s="225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135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44" t="str">
        <f>C183</f>
        <v>se složením a hrubým urovnáním nebo s přeložením na jiný dopravní prostředek kromě lodi, vč. příplatku za každých dalších i započatých 1000 m přes 1000 m,</v>
      </c>
      <c r="BB183" s="214"/>
      <c r="BC183" s="214"/>
      <c r="BD183" s="214"/>
      <c r="BE183" s="214"/>
      <c r="BF183" s="214"/>
      <c r="BG183" s="214"/>
      <c r="BH183" s="214"/>
    </row>
    <row r="184" spans="1:60" ht="22.5" outlineLevel="1" x14ac:dyDescent="0.2">
      <c r="A184" s="245">
        <v>83</v>
      </c>
      <c r="B184" s="246" t="s">
        <v>177</v>
      </c>
      <c r="C184" s="261" t="s">
        <v>178</v>
      </c>
      <c r="D184" s="247" t="s">
        <v>172</v>
      </c>
      <c r="E184" s="248">
        <v>0.36414999999999997</v>
      </c>
      <c r="F184" s="249"/>
      <c r="G184" s="250">
        <f>ROUND(E184*F184,2)</f>
        <v>0</v>
      </c>
      <c r="H184" s="249"/>
      <c r="I184" s="250">
        <f>ROUND(E184*H184,2)</f>
        <v>0</v>
      </c>
      <c r="J184" s="249"/>
      <c r="K184" s="250">
        <f>ROUND(E184*J184,2)</f>
        <v>0</v>
      </c>
      <c r="L184" s="250">
        <v>21</v>
      </c>
      <c r="M184" s="250">
        <f>G184*(1+L184/100)</f>
        <v>0</v>
      </c>
      <c r="N184" s="250">
        <v>0</v>
      </c>
      <c r="O184" s="250">
        <f>ROUND(E184*N184,2)</f>
        <v>0</v>
      </c>
      <c r="P184" s="250">
        <v>0</v>
      </c>
      <c r="Q184" s="250">
        <f>ROUND(E184*P184,2)</f>
        <v>0</v>
      </c>
      <c r="R184" s="250" t="s">
        <v>168</v>
      </c>
      <c r="S184" s="250" t="s">
        <v>131</v>
      </c>
      <c r="T184" s="251" t="s">
        <v>131</v>
      </c>
      <c r="U184" s="225">
        <v>0.93300000000000005</v>
      </c>
      <c r="V184" s="225">
        <f>ROUND(E184*U184,2)</f>
        <v>0.34</v>
      </c>
      <c r="W184" s="225"/>
      <c r="X184" s="225" t="s">
        <v>174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175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36">
        <v>84</v>
      </c>
      <c r="B185" s="237" t="s">
        <v>179</v>
      </c>
      <c r="C185" s="258" t="s">
        <v>180</v>
      </c>
      <c r="D185" s="238" t="s">
        <v>172</v>
      </c>
      <c r="E185" s="239">
        <v>0.36414999999999997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41">
        <v>0</v>
      </c>
      <c r="O185" s="241">
        <f>ROUND(E185*N185,2)</f>
        <v>0</v>
      </c>
      <c r="P185" s="241">
        <v>0</v>
      </c>
      <c r="Q185" s="241">
        <f>ROUND(E185*P185,2)</f>
        <v>0</v>
      </c>
      <c r="R185" s="241" t="s">
        <v>168</v>
      </c>
      <c r="S185" s="241" t="s">
        <v>131</v>
      </c>
      <c r="T185" s="242" t="s">
        <v>131</v>
      </c>
      <c r="U185" s="225">
        <v>0.49</v>
      </c>
      <c r="V185" s="225">
        <f>ROUND(E185*U185,2)</f>
        <v>0.18</v>
      </c>
      <c r="W185" s="225"/>
      <c r="X185" s="225" t="s">
        <v>174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175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62" t="s">
        <v>181</v>
      </c>
      <c r="D186" s="252"/>
      <c r="E186" s="252"/>
      <c r="F186" s="252"/>
      <c r="G186" s="252"/>
      <c r="H186" s="225"/>
      <c r="I186" s="225"/>
      <c r="J186" s="225"/>
      <c r="K186" s="225"/>
      <c r="L186" s="225"/>
      <c r="M186" s="225"/>
      <c r="N186" s="225"/>
      <c r="O186" s="225"/>
      <c r="P186" s="225"/>
      <c r="Q186" s="225"/>
      <c r="R186" s="225"/>
      <c r="S186" s="225"/>
      <c r="T186" s="225"/>
      <c r="U186" s="225"/>
      <c r="V186" s="225"/>
      <c r="W186" s="225"/>
      <c r="X186" s="225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182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45">
        <v>85</v>
      </c>
      <c r="B187" s="246" t="s">
        <v>183</v>
      </c>
      <c r="C187" s="261" t="s">
        <v>184</v>
      </c>
      <c r="D187" s="247" t="s">
        <v>172</v>
      </c>
      <c r="E187" s="248">
        <v>7.28294</v>
      </c>
      <c r="F187" s="249"/>
      <c r="G187" s="250">
        <f>ROUND(E187*F187,2)</f>
        <v>0</v>
      </c>
      <c r="H187" s="249"/>
      <c r="I187" s="250">
        <f>ROUND(E187*H187,2)</f>
        <v>0</v>
      </c>
      <c r="J187" s="249"/>
      <c r="K187" s="250">
        <f>ROUND(E187*J187,2)</f>
        <v>0</v>
      </c>
      <c r="L187" s="250">
        <v>21</v>
      </c>
      <c r="M187" s="250">
        <f>G187*(1+L187/100)</f>
        <v>0</v>
      </c>
      <c r="N187" s="250">
        <v>0</v>
      </c>
      <c r="O187" s="250">
        <f>ROUND(E187*N187,2)</f>
        <v>0</v>
      </c>
      <c r="P187" s="250">
        <v>0</v>
      </c>
      <c r="Q187" s="250">
        <f>ROUND(E187*P187,2)</f>
        <v>0</v>
      </c>
      <c r="R187" s="250" t="s">
        <v>168</v>
      </c>
      <c r="S187" s="250" t="s">
        <v>131</v>
      </c>
      <c r="T187" s="251" t="s">
        <v>131</v>
      </c>
      <c r="U187" s="225">
        <v>0</v>
      </c>
      <c r="V187" s="225">
        <f>ROUND(E187*U187,2)</f>
        <v>0</v>
      </c>
      <c r="W187" s="225"/>
      <c r="X187" s="225" t="s">
        <v>174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175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45">
        <v>86</v>
      </c>
      <c r="B188" s="246" t="s">
        <v>185</v>
      </c>
      <c r="C188" s="261" t="s">
        <v>186</v>
      </c>
      <c r="D188" s="247" t="s">
        <v>172</v>
      </c>
      <c r="E188" s="248">
        <v>0.36414999999999997</v>
      </c>
      <c r="F188" s="249"/>
      <c r="G188" s="250">
        <f>ROUND(E188*F188,2)</f>
        <v>0</v>
      </c>
      <c r="H188" s="249"/>
      <c r="I188" s="250">
        <f>ROUND(E188*H188,2)</f>
        <v>0</v>
      </c>
      <c r="J188" s="249"/>
      <c r="K188" s="250">
        <f>ROUND(E188*J188,2)</f>
        <v>0</v>
      </c>
      <c r="L188" s="250">
        <v>21</v>
      </c>
      <c r="M188" s="250">
        <f>G188*(1+L188/100)</f>
        <v>0</v>
      </c>
      <c r="N188" s="250">
        <v>0</v>
      </c>
      <c r="O188" s="250">
        <f>ROUND(E188*N188,2)</f>
        <v>0</v>
      </c>
      <c r="P188" s="250">
        <v>0</v>
      </c>
      <c r="Q188" s="250">
        <f>ROUND(E188*P188,2)</f>
        <v>0</v>
      </c>
      <c r="R188" s="250" t="s">
        <v>168</v>
      </c>
      <c r="S188" s="250" t="s">
        <v>131</v>
      </c>
      <c r="T188" s="251" t="s">
        <v>131</v>
      </c>
      <c r="U188" s="225">
        <v>0.94199999999999995</v>
      </c>
      <c r="V188" s="225">
        <f>ROUND(E188*U188,2)</f>
        <v>0.34</v>
      </c>
      <c r="W188" s="225"/>
      <c r="X188" s="225" t="s">
        <v>174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175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36">
        <v>87</v>
      </c>
      <c r="B189" s="237" t="s">
        <v>187</v>
      </c>
      <c r="C189" s="258" t="s">
        <v>188</v>
      </c>
      <c r="D189" s="238" t="s">
        <v>172</v>
      </c>
      <c r="E189" s="239">
        <v>1.4565900000000001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21</v>
      </c>
      <c r="M189" s="241">
        <f>G189*(1+L189/100)</f>
        <v>0</v>
      </c>
      <c r="N189" s="241">
        <v>0</v>
      </c>
      <c r="O189" s="241">
        <f>ROUND(E189*N189,2)</f>
        <v>0</v>
      </c>
      <c r="P189" s="241">
        <v>0</v>
      </c>
      <c r="Q189" s="241">
        <f>ROUND(E189*P189,2)</f>
        <v>0</v>
      </c>
      <c r="R189" s="241" t="s">
        <v>189</v>
      </c>
      <c r="S189" s="241" t="s">
        <v>131</v>
      </c>
      <c r="T189" s="242" t="s">
        <v>131</v>
      </c>
      <c r="U189" s="225">
        <v>0.36</v>
      </c>
      <c r="V189" s="225">
        <f>ROUND(E189*U189,2)</f>
        <v>0.52</v>
      </c>
      <c r="W189" s="225"/>
      <c r="X189" s="225" t="s">
        <v>174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175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59" t="s">
        <v>190</v>
      </c>
      <c r="D190" s="243"/>
      <c r="E190" s="243"/>
      <c r="F190" s="243"/>
      <c r="G190" s="243"/>
      <c r="H190" s="225"/>
      <c r="I190" s="225"/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25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135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44" t="str">
        <f>C190</f>
        <v>nebo vybouraných hmot nošením nebo přehazováním k místu nakládky přístupnému normálním dopravním prostředkům do 10 m,</v>
      </c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36">
        <v>88</v>
      </c>
      <c r="B191" s="237" t="s">
        <v>191</v>
      </c>
      <c r="C191" s="258" t="s">
        <v>192</v>
      </c>
      <c r="D191" s="238" t="s">
        <v>172</v>
      </c>
      <c r="E191" s="239">
        <v>0.36414999999999997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1" t="s">
        <v>193</v>
      </c>
      <c r="S191" s="241" t="s">
        <v>131</v>
      </c>
      <c r="T191" s="242" t="s">
        <v>131</v>
      </c>
      <c r="U191" s="225">
        <v>6.0000000000000001E-3</v>
      </c>
      <c r="V191" s="225">
        <f>ROUND(E191*U191,2)</f>
        <v>0</v>
      </c>
      <c r="W191" s="225"/>
      <c r="X191" s="225" t="s">
        <v>174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175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9" t="s">
        <v>194</v>
      </c>
      <c r="D192" s="243"/>
      <c r="E192" s="243"/>
      <c r="F192" s="243"/>
      <c r="G192" s="243"/>
      <c r="H192" s="225"/>
      <c r="I192" s="225"/>
      <c r="J192" s="225"/>
      <c r="K192" s="225"/>
      <c r="L192" s="225"/>
      <c r="M192" s="225"/>
      <c r="N192" s="225"/>
      <c r="O192" s="225"/>
      <c r="P192" s="225"/>
      <c r="Q192" s="225"/>
      <c r="R192" s="225"/>
      <c r="S192" s="225"/>
      <c r="T192" s="225"/>
      <c r="U192" s="225"/>
      <c r="V192" s="225"/>
      <c r="W192" s="225"/>
      <c r="X192" s="225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135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45">
        <v>89</v>
      </c>
      <c r="B193" s="246" t="s">
        <v>195</v>
      </c>
      <c r="C193" s="261" t="s">
        <v>196</v>
      </c>
      <c r="D193" s="247" t="s">
        <v>172</v>
      </c>
      <c r="E193" s="248">
        <v>0.36414999999999997</v>
      </c>
      <c r="F193" s="249"/>
      <c r="G193" s="250">
        <f>ROUND(E193*F193,2)</f>
        <v>0</v>
      </c>
      <c r="H193" s="249"/>
      <c r="I193" s="250">
        <f>ROUND(E193*H193,2)</f>
        <v>0</v>
      </c>
      <c r="J193" s="249"/>
      <c r="K193" s="250">
        <f>ROUND(E193*J193,2)</f>
        <v>0</v>
      </c>
      <c r="L193" s="250">
        <v>21</v>
      </c>
      <c r="M193" s="250">
        <f>G193*(1+L193/100)</f>
        <v>0</v>
      </c>
      <c r="N193" s="250">
        <v>0</v>
      </c>
      <c r="O193" s="250">
        <f>ROUND(E193*N193,2)</f>
        <v>0</v>
      </c>
      <c r="P193" s="250">
        <v>0</v>
      </c>
      <c r="Q193" s="250">
        <f>ROUND(E193*P193,2)</f>
        <v>0</v>
      </c>
      <c r="R193" s="250"/>
      <c r="S193" s="250" t="s">
        <v>155</v>
      </c>
      <c r="T193" s="251" t="s">
        <v>156</v>
      </c>
      <c r="U193" s="225">
        <v>0</v>
      </c>
      <c r="V193" s="225">
        <f>ROUND(E193*U193,2)</f>
        <v>0</v>
      </c>
      <c r="W193" s="225"/>
      <c r="X193" s="225" t="s">
        <v>174</v>
      </c>
      <c r="Y193" s="214"/>
      <c r="Z193" s="214"/>
      <c r="AA193" s="214"/>
      <c r="AB193" s="214"/>
      <c r="AC193" s="214"/>
      <c r="AD193" s="214"/>
      <c r="AE193" s="214"/>
      <c r="AF193" s="214"/>
      <c r="AG193" s="214" t="s">
        <v>175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x14ac:dyDescent="0.2">
      <c r="A194" s="230" t="s">
        <v>125</v>
      </c>
      <c r="B194" s="231" t="s">
        <v>93</v>
      </c>
      <c r="C194" s="257" t="s">
        <v>94</v>
      </c>
      <c r="D194" s="232"/>
      <c r="E194" s="233"/>
      <c r="F194" s="234"/>
      <c r="G194" s="234">
        <f>SUMIF(AG195:AG210,"&lt;&gt;NOR",G195:G210)</f>
        <v>0</v>
      </c>
      <c r="H194" s="234"/>
      <c r="I194" s="234">
        <f>SUM(I195:I210)</f>
        <v>0</v>
      </c>
      <c r="J194" s="234"/>
      <c r="K194" s="234">
        <f>SUM(K195:K210)</f>
        <v>0</v>
      </c>
      <c r="L194" s="234"/>
      <c r="M194" s="234">
        <f>SUM(M195:M210)</f>
        <v>0</v>
      </c>
      <c r="N194" s="234"/>
      <c r="O194" s="234">
        <f>SUM(O195:O210)</f>
        <v>0</v>
      </c>
      <c r="P194" s="234"/>
      <c r="Q194" s="234">
        <f>SUM(Q195:Q210)</f>
        <v>2.54</v>
      </c>
      <c r="R194" s="234"/>
      <c r="S194" s="234"/>
      <c r="T194" s="235"/>
      <c r="U194" s="229"/>
      <c r="V194" s="229">
        <f>SUM(V195:V210)</f>
        <v>97.61</v>
      </c>
      <c r="W194" s="229"/>
      <c r="X194" s="229"/>
      <c r="AG194" t="s">
        <v>126</v>
      </c>
    </row>
    <row r="195" spans="1:60" outlineLevel="1" x14ac:dyDescent="0.2">
      <c r="A195" s="236">
        <v>90</v>
      </c>
      <c r="B195" s="237" t="s">
        <v>329</v>
      </c>
      <c r="C195" s="258" t="s">
        <v>330</v>
      </c>
      <c r="D195" s="238" t="s">
        <v>147</v>
      </c>
      <c r="E195" s="239">
        <v>362.65384999999998</v>
      </c>
      <c r="F195" s="240"/>
      <c r="G195" s="241">
        <f>ROUND(E195*F195,2)</f>
        <v>0</v>
      </c>
      <c r="H195" s="240"/>
      <c r="I195" s="241">
        <f>ROUND(E195*H195,2)</f>
        <v>0</v>
      </c>
      <c r="J195" s="240"/>
      <c r="K195" s="241">
        <f>ROUND(E195*J195,2)</f>
        <v>0</v>
      </c>
      <c r="L195" s="241">
        <v>21</v>
      </c>
      <c r="M195" s="241">
        <f>G195*(1+L195/100)</f>
        <v>0</v>
      </c>
      <c r="N195" s="241">
        <v>0</v>
      </c>
      <c r="O195" s="241">
        <f>ROUND(E195*N195,2)</f>
        <v>0</v>
      </c>
      <c r="P195" s="241">
        <v>7.0000000000000001E-3</v>
      </c>
      <c r="Q195" s="241">
        <f>ROUND(E195*P195,2)</f>
        <v>2.54</v>
      </c>
      <c r="R195" s="241" t="s">
        <v>331</v>
      </c>
      <c r="S195" s="241" t="s">
        <v>131</v>
      </c>
      <c r="T195" s="242" t="s">
        <v>131</v>
      </c>
      <c r="U195" s="225">
        <v>0.23799999999999999</v>
      </c>
      <c r="V195" s="225">
        <f>ROUND(E195*U195,2)</f>
        <v>86.31</v>
      </c>
      <c r="W195" s="225"/>
      <c r="X195" s="225" t="s">
        <v>132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133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60" t="s">
        <v>215</v>
      </c>
      <c r="D196" s="227"/>
      <c r="E196" s="228">
        <v>362.65384999999998</v>
      </c>
      <c r="F196" s="225"/>
      <c r="G196" s="225"/>
      <c r="H196" s="225"/>
      <c r="I196" s="225"/>
      <c r="J196" s="225"/>
      <c r="K196" s="225"/>
      <c r="L196" s="225"/>
      <c r="M196" s="225"/>
      <c r="N196" s="225"/>
      <c r="O196" s="225"/>
      <c r="P196" s="225"/>
      <c r="Q196" s="225"/>
      <c r="R196" s="225"/>
      <c r="S196" s="225"/>
      <c r="T196" s="225"/>
      <c r="U196" s="225"/>
      <c r="V196" s="225"/>
      <c r="W196" s="225"/>
      <c r="X196" s="225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142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>
        <v>91</v>
      </c>
      <c r="B197" s="222" t="s">
        <v>332</v>
      </c>
      <c r="C197" s="263" t="s">
        <v>333</v>
      </c>
      <c r="D197" s="223" t="s">
        <v>0</v>
      </c>
      <c r="E197" s="253"/>
      <c r="F197" s="226"/>
      <c r="G197" s="225">
        <f>ROUND(E197*F197,2)</f>
        <v>0</v>
      </c>
      <c r="H197" s="226"/>
      <c r="I197" s="225">
        <f>ROUND(E197*H197,2)</f>
        <v>0</v>
      </c>
      <c r="J197" s="226"/>
      <c r="K197" s="225">
        <f>ROUND(E197*J197,2)</f>
        <v>0</v>
      </c>
      <c r="L197" s="225">
        <v>21</v>
      </c>
      <c r="M197" s="225">
        <f>G197*(1+L197/100)</f>
        <v>0</v>
      </c>
      <c r="N197" s="225">
        <v>0</v>
      </c>
      <c r="O197" s="225">
        <f>ROUND(E197*N197,2)</f>
        <v>0</v>
      </c>
      <c r="P197" s="225">
        <v>0</v>
      </c>
      <c r="Q197" s="225">
        <f>ROUND(E197*P197,2)</f>
        <v>0</v>
      </c>
      <c r="R197" s="225" t="s">
        <v>331</v>
      </c>
      <c r="S197" s="225" t="s">
        <v>131</v>
      </c>
      <c r="T197" s="225" t="s">
        <v>131</v>
      </c>
      <c r="U197" s="225">
        <v>0</v>
      </c>
      <c r="V197" s="225">
        <f>ROUND(E197*U197,2)</f>
        <v>0</v>
      </c>
      <c r="W197" s="225"/>
      <c r="X197" s="225" t="s">
        <v>199</v>
      </c>
      <c r="Y197" s="214"/>
      <c r="Z197" s="214"/>
      <c r="AA197" s="214"/>
      <c r="AB197" s="214"/>
      <c r="AC197" s="214"/>
      <c r="AD197" s="214"/>
      <c r="AE197" s="214"/>
      <c r="AF197" s="214"/>
      <c r="AG197" s="214" t="s">
        <v>200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64" t="s">
        <v>241</v>
      </c>
      <c r="D198" s="254"/>
      <c r="E198" s="254"/>
      <c r="F198" s="254"/>
      <c r="G198" s="254"/>
      <c r="H198" s="225"/>
      <c r="I198" s="225"/>
      <c r="J198" s="225"/>
      <c r="K198" s="225"/>
      <c r="L198" s="225"/>
      <c r="M198" s="225"/>
      <c r="N198" s="225"/>
      <c r="O198" s="225"/>
      <c r="P198" s="225"/>
      <c r="Q198" s="225"/>
      <c r="R198" s="225"/>
      <c r="S198" s="225"/>
      <c r="T198" s="225"/>
      <c r="U198" s="225"/>
      <c r="V198" s="225"/>
      <c r="W198" s="225"/>
      <c r="X198" s="225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135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36">
        <v>92</v>
      </c>
      <c r="B199" s="237" t="s">
        <v>170</v>
      </c>
      <c r="C199" s="258" t="s">
        <v>171</v>
      </c>
      <c r="D199" s="238" t="s">
        <v>172</v>
      </c>
      <c r="E199" s="239">
        <v>2.5385800000000001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41">
        <v>0</v>
      </c>
      <c r="O199" s="241">
        <f>ROUND(E199*N199,2)</f>
        <v>0</v>
      </c>
      <c r="P199" s="241">
        <v>0</v>
      </c>
      <c r="Q199" s="241">
        <f>ROUND(E199*P199,2)</f>
        <v>0</v>
      </c>
      <c r="R199" s="241" t="s">
        <v>173</v>
      </c>
      <c r="S199" s="241" t="s">
        <v>131</v>
      </c>
      <c r="T199" s="242" t="s">
        <v>131</v>
      </c>
      <c r="U199" s="225">
        <v>0.63800000000000001</v>
      </c>
      <c r="V199" s="225">
        <f>ROUND(E199*U199,2)</f>
        <v>1.62</v>
      </c>
      <c r="W199" s="225"/>
      <c r="X199" s="225" t="s">
        <v>174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175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ht="22.5" outlineLevel="1" x14ac:dyDescent="0.2">
      <c r="A200" s="221"/>
      <c r="B200" s="222"/>
      <c r="C200" s="259" t="s">
        <v>176</v>
      </c>
      <c r="D200" s="243"/>
      <c r="E200" s="243"/>
      <c r="F200" s="243"/>
      <c r="G200" s="243"/>
      <c r="H200" s="225"/>
      <c r="I200" s="225"/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135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44" t="str">
        <f>C200</f>
        <v>se složením a hrubým urovnáním nebo s přeložením na jiný dopravní prostředek kromě lodi, vč. příplatku za každých dalších i započatých 1000 m přes 1000 m,</v>
      </c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45">
        <v>93</v>
      </c>
      <c r="B201" s="246" t="s">
        <v>177</v>
      </c>
      <c r="C201" s="261" t="s">
        <v>178</v>
      </c>
      <c r="D201" s="247" t="s">
        <v>172</v>
      </c>
      <c r="E201" s="248">
        <v>2.5385800000000001</v>
      </c>
      <c r="F201" s="249"/>
      <c r="G201" s="250">
        <f>ROUND(E201*F201,2)</f>
        <v>0</v>
      </c>
      <c r="H201" s="249"/>
      <c r="I201" s="250">
        <f>ROUND(E201*H201,2)</f>
        <v>0</v>
      </c>
      <c r="J201" s="249"/>
      <c r="K201" s="250">
        <f>ROUND(E201*J201,2)</f>
        <v>0</v>
      </c>
      <c r="L201" s="250">
        <v>21</v>
      </c>
      <c r="M201" s="250">
        <f>G201*(1+L201/100)</f>
        <v>0</v>
      </c>
      <c r="N201" s="250">
        <v>0</v>
      </c>
      <c r="O201" s="250">
        <f>ROUND(E201*N201,2)</f>
        <v>0</v>
      </c>
      <c r="P201" s="250">
        <v>0</v>
      </c>
      <c r="Q201" s="250">
        <f>ROUND(E201*P201,2)</f>
        <v>0</v>
      </c>
      <c r="R201" s="250" t="s">
        <v>168</v>
      </c>
      <c r="S201" s="250" t="s">
        <v>131</v>
      </c>
      <c r="T201" s="251" t="s">
        <v>131</v>
      </c>
      <c r="U201" s="225">
        <v>0.93300000000000005</v>
      </c>
      <c r="V201" s="225">
        <f>ROUND(E201*U201,2)</f>
        <v>2.37</v>
      </c>
      <c r="W201" s="225"/>
      <c r="X201" s="225" t="s">
        <v>174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175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6">
        <v>94</v>
      </c>
      <c r="B202" s="237" t="s">
        <v>179</v>
      </c>
      <c r="C202" s="258" t="s">
        <v>180</v>
      </c>
      <c r="D202" s="238" t="s">
        <v>172</v>
      </c>
      <c r="E202" s="239">
        <v>2.5385800000000001</v>
      </c>
      <c r="F202" s="240"/>
      <c r="G202" s="241">
        <f>ROUND(E202*F202,2)</f>
        <v>0</v>
      </c>
      <c r="H202" s="240"/>
      <c r="I202" s="241">
        <f>ROUND(E202*H202,2)</f>
        <v>0</v>
      </c>
      <c r="J202" s="240"/>
      <c r="K202" s="241">
        <f>ROUND(E202*J202,2)</f>
        <v>0</v>
      </c>
      <c r="L202" s="241">
        <v>21</v>
      </c>
      <c r="M202" s="241">
        <f>G202*(1+L202/100)</f>
        <v>0</v>
      </c>
      <c r="N202" s="241">
        <v>0</v>
      </c>
      <c r="O202" s="241">
        <f>ROUND(E202*N202,2)</f>
        <v>0</v>
      </c>
      <c r="P202" s="241">
        <v>0</v>
      </c>
      <c r="Q202" s="241">
        <f>ROUND(E202*P202,2)</f>
        <v>0</v>
      </c>
      <c r="R202" s="241" t="s">
        <v>168</v>
      </c>
      <c r="S202" s="241" t="s">
        <v>131</v>
      </c>
      <c r="T202" s="242" t="s">
        <v>131</v>
      </c>
      <c r="U202" s="225">
        <v>0.49</v>
      </c>
      <c r="V202" s="225">
        <f>ROUND(E202*U202,2)</f>
        <v>1.24</v>
      </c>
      <c r="W202" s="225"/>
      <c r="X202" s="225" t="s">
        <v>174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175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62" t="s">
        <v>181</v>
      </c>
      <c r="D203" s="252"/>
      <c r="E203" s="252"/>
      <c r="F203" s="252"/>
      <c r="G203" s="252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25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182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45">
        <v>95</v>
      </c>
      <c r="B204" s="246" t="s">
        <v>183</v>
      </c>
      <c r="C204" s="261" t="s">
        <v>184</v>
      </c>
      <c r="D204" s="247" t="s">
        <v>172</v>
      </c>
      <c r="E204" s="248">
        <v>50.771540000000002</v>
      </c>
      <c r="F204" s="249"/>
      <c r="G204" s="250">
        <f>ROUND(E204*F204,2)</f>
        <v>0</v>
      </c>
      <c r="H204" s="249"/>
      <c r="I204" s="250">
        <f>ROUND(E204*H204,2)</f>
        <v>0</v>
      </c>
      <c r="J204" s="249"/>
      <c r="K204" s="250">
        <f>ROUND(E204*J204,2)</f>
        <v>0</v>
      </c>
      <c r="L204" s="250">
        <v>21</v>
      </c>
      <c r="M204" s="250">
        <f>G204*(1+L204/100)</f>
        <v>0</v>
      </c>
      <c r="N204" s="250">
        <v>0</v>
      </c>
      <c r="O204" s="250">
        <f>ROUND(E204*N204,2)</f>
        <v>0</v>
      </c>
      <c r="P204" s="250">
        <v>0</v>
      </c>
      <c r="Q204" s="250">
        <f>ROUND(E204*P204,2)</f>
        <v>0</v>
      </c>
      <c r="R204" s="250" t="s">
        <v>168</v>
      </c>
      <c r="S204" s="250" t="s">
        <v>131</v>
      </c>
      <c r="T204" s="251" t="s">
        <v>131</v>
      </c>
      <c r="U204" s="225">
        <v>0</v>
      </c>
      <c r="V204" s="225">
        <f>ROUND(E204*U204,2)</f>
        <v>0</v>
      </c>
      <c r="W204" s="225"/>
      <c r="X204" s="225" t="s">
        <v>174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175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45">
        <v>96</v>
      </c>
      <c r="B205" s="246" t="s">
        <v>185</v>
      </c>
      <c r="C205" s="261" t="s">
        <v>186</v>
      </c>
      <c r="D205" s="247" t="s">
        <v>172</v>
      </c>
      <c r="E205" s="248">
        <v>2.5385800000000001</v>
      </c>
      <c r="F205" s="249"/>
      <c r="G205" s="250">
        <f>ROUND(E205*F205,2)</f>
        <v>0</v>
      </c>
      <c r="H205" s="249"/>
      <c r="I205" s="250">
        <f>ROUND(E205*H205,2)</f>
        <v>0</v>
      </c>
      <c r="J205" s="249"/>
      <c r="K205" s="250">
        <f>ROUND(E205*J205,2)</f>
        <v>0</v>
      </c>
      <c r="L205" s="250">
        <v>21</v>
      </c>
      <c r="M205" s="250">
        <f>G205*(1+L205/100)</f>
        <v>0</v>
      </c>
      <c r="N205" s="250">
        <v>0</v>
      </c>
      <c r="O205" s="250">
        <f>ROUND(E205*N205,2)</f>
        <v>0</v>
      </c>
      <c r="P205" s="250">
        <v>0</v>
      </c>
      <c r="Q205" s="250">
        <f>ROUND(E205*P205,2)</f>
        <v>0</v>
      </c>
      <c r="R205" s="250" t="s">
        <v>168</v>
      </c>
      <c r="S205" s="250" t="s">
        <v>131</v>
      </c>
      <c r="T205" s="251" t="s">
        <v>131</v>
      </c>
      <c r="U205" s="225">
        <v>0.94199999999999995</v>
      </c>
      <c r="V205" s="225">
        <f>ROUND(E205*U205,2)</f>
        <v>2.39</v>
      </c>
      <c r="W205" s="225"/>
      <c r="X205" s="225" t="s">
        <v>174</v>
      </c>
      <c r="Y205" s="214"/>
      <c r="Z205" s="214"/>
      <c r="AA205" s="214"/>
      <c r="AB205" s="214"/>
      <c r="AC205" s="214"/>
      <c r="AD205" s="214"/>
      <c r="AE205" s="214"/>
      <c r="AF205" s="214"/>
      <c r="AG205" s="214" t="s">
        <v>175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36">
        <v>97</v>
      </c>
      <c r="B206" s="237" t="s">
        <v>187</v>
      </c>
      <c r="C206" s="258" t="s">
        <v>188</v>
      </c>
      <c r="D206" s="238" t="s">
        <v>172</v>
      </c>
      <c r="E206" s="239">
        <v>10.154310000000001</v>
      </c>
      <c r="F206" s="240"/>
      <c r="G206" s="241">
        <f>ROUND(E206*F206,2)</f>
        <v>0</v>
      </c>
      <c r="H206" s="240"/>
      <c r="I206" s="241">
        <f>ROUND(E206*H206,2)</f>
        <v>0</v>
      </c>
      <c r="J206" s="240"/>
      <c r="K206" s="241">
        <f>ROUND(E206*J206,2)</f>
        <v>0</v>
      </c>
      <c r="L206" s="241">
        <v>21</v>
      </c>
      <c r="M206" s="241">
        <f>G206*(1+L206/100)</f>
        <v>0</v>
      </c>
      <c r="N206" s="241">
        <v>0</v>
      </c>
      <c r="O206" s="241">
        <f>ROUND(E206*N206,2)</f>
        <v>0</v>
      </c>
      <c r="P206" s="241">
        <v>0</v>
      </c>
      <c r="Q206" s="241">
        <f>ROUND(E206*P206,2)</f>
        <v>0</v>
      </c>
      <c r="R206" s="241" t="s">
        <v>189</v>
      </c>
      <c r="S206" s="241" t="s">
        <v>131</v>
      </c>
      <c r="T206" s="242" t="s">
        <v>131</v>
      </c>
      <c r="U206" s="225">
        <v>0.36</v>
      </c>
      <c r="V206" s="225">
        <f>ROUND(E206*U206,2)</f>
        <v>3.66</v>
      </c>
      <c r="W206" s="225"/>
      <c r="X206" s="225" t="s">
        <v>174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175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59" t="s">
        <v>190</v>
      </c>
      <c r="D207" s="243"/>
      <c r="E207" s="243"/>
      <c r="F207" s="243"/>
      <c r="G207" s="243"/>
      <c r="H207" s="225"/>
      <c r="I207" s="225"/>
      <c r="J207" s="225"/>
      <c r="K207" s="225"/>
      <c r="L207" s="225"/>
      <c r="M207" s="225"/>
      <c r="N207" s="225"/>
      <c r="O207" s="225"/>
      <c r="P207" s="225"/>
      <c r="Q207" s="225"/>
      <c r="R207" s="225"/>
      <c r="S207" s="225"/>
      <c r="T207" s="225"/>
      <c r="U207" s="225"/>
      <c r="V207" s="225"/>
      <c r="W207" s="225"/>
      <c r="X207" s="225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135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44" t="str">
        <f>C207</f>
        <v>nebo vybouraných hmot nošením nebo přehazováním k místu nakládky přístupnému normálním dopravním prostředkům do 10 m,</v>
      </c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36">
        <v>98</v>
      </c>
      <c r="B208" s="237" t="s">
        <v>191</v>
      </c>
      <c r="C208" s="258" t="s">
        <v>192</v>
      </c>
      <c r="D208" s="238" t="s">
        <v>172</v>
      </c>
      <c r="E208" s="239">
        <v>2.5385800000000001</v>
      </c>
      <c r="F208" s="240"/>
      <c r="G208" s="241">
        <f>ROUND(E208*F208,2)</f>
        <v>0</v>
      </c>
      <c r="H208" s="240"/>
      <c r="I208" s="241">
        <f>ROUND(E208*H208,2)</f>
        <v>0</v>
      </c>
      <c r="J208" s="240"/>
      <c r="K208" s="241">
        <f>ROUND(E208*J208,2)</f>
        <v>0</v>
      </c>
      <c r="L208" s="241">
        <v>21</v>
      </c>
      <c r="M208" s="241">
        <f>G208*(1+L208/100)</f>
        <v>0</v>
      </c>
      <c r="N208" s="241">
        <v>0</v>
      </c>
      <c r="O208" s="241">
        <f>ROUND(E208*N208,2)</f>
        <v>0</v>
      </c>
      <c r="P208" s="241">
        <v>0</v>
      </c>
      <c r="Q208" s="241">
        <f>ROUND(E208*P208,2)</f>
        <v>0</v>
      </c>
      <c r="R208" s="241" t="s">
        <v>193</v>
      </c>
      <c r="S208" s="241" t="s">
        <v>131</v>
      </c>
      <c r="T208" s="242" t="s">
        <v>131</v>
      </c>
      <c r="U208" s="225">
        <v>6.0000000000000001E-3</v>
      </c>
      <c r="V208" s="225">
        <f>ROUND(E208*U208,2)</f>
        <v>0.02</v>
      </c>
      <c r="W208" s="225"/>
      <c r="X208" s="225" t="s">
        <v>174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175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9" t="s">
        <v>194</v>
      </c>
      <c r="D209" s="243"/>
      <c r="E209" s="243"/>
      <c r="F209" s="243"/>
      <c r="G209" s="243"/>
      <c r="H209" s="225"/>
      <c r="I209" s="225"/>
      <c r="J209" s="225"/>
      <c r="K209" s="225"/>
      <c r="L209" s="225"/>
      <c r="M209" s="225"/>
      <c r="N209" s="225"/>
      <c r="O209" s="225"/>
      <c r="P209" s="225"/>
      <c r="Q209" s="225"/>
      <c r="R209" s="225"/>
      <c r="S209" s="225"/>
      <c r="T209" s="225"/>
      <c r="U209" s="225"/>
      <c r="V209" s="225"/>
      <c r="W209" s="225"/>
      <c r="X209" s="225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135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45">
        <v>99</v>
      </c>
      <c r="B210" s="246" t="s">
        <v>195</v>
      </c>
      <c r="C210" s="261" t="s">
        <v>196</v>
      </c>
      <c r="D210" s="247" t="s">
        <v>172</v>
      </c>
      <c r="E210" s="248">
        <v>2.5385800000000001</v>
      </c>
      <c r="F210" s="249"/>
      <c r="G210" s="250">
        <f>ROUND(E210*F210,2)</f>
        <v>0</v>
      </c>
      <c r="H210" s="249"/>
      <c r="I210" s="250">
        <f>ROUND(E210*H210,2)</f>
        <v>0</v>
      </c>
      <c r="J210" s="249"/>
      <c r="K210" s="250">
        <f>ROUND(E210*J210,2)</f>
        <v>0</v>
      </c>
      <c r="L210" s="250">
        <v>21</v>
      </c>
      <c r="M210" s="250">
        <f>G210*(1+L210/100)</f>
        <v>0</v>
      </c>
      <c r="N210" s="250">
        <v>0</v>
      </c>
      <c r="O210" s="250">
        <f>ROUND(E210*N210,2)</f>
        <v>0</v>
      </c>
      <c r="P210" s="250">
        <v>0</v>
      </c>
      <c r="Q210" s="250">
        <f>ROUND(E210*P210,2)</f>
        <v>0</v>
      </c>
      <c r="R210" s="250"/>
      <c r="S210" s="250" t="s">
        <v>155</v>
      </c>
      <c r="T210" s="251" t="s">
        <v>156</v>
      </c>
      <c r="U210" s="225">
        <v>0</v>
      </c>
      <c r="V210" s="225">
        <f>ROUND(E210*U210,2)</f>
        <v>0</v>
      </c>
      <c r="W210" s="225"/>
      <c r="X210" s="225" t="s">
        <v>174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175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x14ac:dyDescent="0.2">
      <c r="A211" s="230" t="s">
        <v>125</v>
      </c>
      <c r="B211" s="231" t="s">
        <v>95</v>
      </c>
      <c r="C211" s="257" t="s">
        <v>96</v>
      </c>
      <c r="D211" s="232"/>
      <c r="E211" s="233"/>
      <c r="F211" s="234"/>
      <c r="G211" s="234">
        <f>SUMIF(AG212:AG221,"&lt;&gt;NOR",G212:G221)</f>
        <v>0</v>
      </c>
      <c r="H211" s="234"/>
      <c r="I211" s="234">
        <f>SUM(I212:I221)</f>
        <v>0</v>
      </c>
      <c r="J211" s="234"/>
      <c r="K211" s="234">
        <f>SUM(K212:K221)</f>
        <v>0</v>
      </c>
      <c r="L211" s="234"/>
      <c r="M211" s="234">
        <f>SUM(M212:M221)</f>
        <v>0</v>
      </c>
      <c r="N211" s="234"/>
      <c r="O211" s="234">
        <f>SUM(O212:O221)</f>
        <v>0.1</v>
      </c>
      <c r="P211" s="234"/>
      <c r="Q211" s="234">
        <f>SUM(Q212:Q221)</f>
        <v>0</v>
      </c>
      <c r="R211" s="234"/>
      <c r="S211" s="234"/>
      <c r="T211" s="235"/>
      <c r="U211" s="229"/>
      <c r="V211" s="229">
        <f>SUM(V212:V221)</f>
        <v>104.05</v>
      </c>
      <c r="W211" s="229"/>
      <c r="X211" s="229"/>
      <c r="AG211" t="s">
        <v>126</v>
      </c>
    </row>
    <row r="212" spans="1:60" ht="22.5" outlineLevel="1" x14ac:dyDescent="0.2">
      <c r="A212" s="236">
        <v>100</v>
      </c>
      <c r="B212" s="237" t="s">
        <v>334</v>
      </c>
      <c r="C212" s="258" t="s">
        <v>335</v>
      </c>
      <c r="D212" s="238" t="s">
        <v>147</v>
      </c>
      <c r="E212" s="239">
        <v>3.6</v>
      </c>
      <c r="F212" s="240"/>
      <c r="G212" s="241">
        <f>ROUND(E212*F212,2)</f>
        <v>0</v>
      </c>
      <c r="H212" s="240"/>
      <c r="I212" s="241">
        <f>ROUND(E212*H212,2)</f>
        <v>0</v>
      </c>
      <c r="J212" s="240"/>
      <c r="K212" s="241">
        <f>ROUND(E212*J212,2)</f>
        <v>0</v>
      </c>
      <c r="L212" s="241">
        <v>21</v>
      </c>
      <c r="M212" s="241">
        <f>G212*(1+L212/100)</f>
        <v>0</v>
      </c>
      <c r="N212" s="241">
        <v>5.6999999999999998E-4</v>
      </c>
      <c r="O212" s="241">
        <f>ROUND(E212*N212,2)</f>
        <v>0</v>
      </c>
      <c r="P212" s="241">
        <v>0</v>
      </c>
      <c r="Q212" s="241">
        <f>ROUND(E212*P212,2)</f>
        <v>0</v>
      </c>
      <c r="R212" s="241" t="s">
        <v>336</v>
      </c>
      <c r="S212" s="241" t="s">
        <v>131</v>
      </c>
      <c r="T212" s="242" t="s">
        <v>131</v>
      </c>
      <c r="U212" s="225">
        <v>0.22800000000000001</v>
      </c>
      <c r="V212" s="225">
        <f>ROUND(E212*U212,2)</f>
        <v>0.82</v>
      </c>
      <c r="W212" s="225"/>
      <c r="X212" s="225" t="s">
        <v>132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133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9" t="s">
        <v>337</v>
      </c>
      <c r="D213" s="243"/>
      <c r="E213" s="243"/>
      <c r="F213" s="243"/>
      <c r="G213" s="243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135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60" t="s">
        <v>338</v>
      </c>
      <c r="D214" s="227"/>
      <c r="E214" s="228">
        <v>3.6</v>
      </c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25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142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ht="22.5" outlineLevel="1" x14ac:dyDescent="0.2">
      <c r="A215" s="236">
        <v>101</v>
      </c>
      <c r="B215" s="237" t="s">
        <v>339</v>
      </c>
      <c r="C215" s="258" t="s">
        <v>340</v>
      </c>
      <c r="D215" s="238" t="s">
        <v>147</v>
      </c>
      <c r="E215" s="239">
        <v>204.00720000000001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21</v>
      </c>
      <c r="M215" s="241">
        <f>G215*(1+L215/100)</f>
        <v>0</v>
      </c>
      <c r="N215" s="241">
        <v>4.6999999999999999E-4</v>
      </c>
      <c r="O215" s="241">
        <f>ROUND(E215*N215,2)</f>
        <v>0.1</v>
      </c>
      <c r="P215" s="241">
        <v>0</v>
      </c>
      <c r="Q215" s="241">
        <f>ROUND(E215*P215,2)</f>
        <v>0</v>
      </c>
      <c r="R215" s="241" t="s">
        <v>336</v>
      </c>
      <c r="S215" s="241" t="s">
        <v>131</v>
      </c>
      <c r="T215" s="242" t="s">
        <v>131</v>
      </c>
      <c r="U215" s="225">
        <v>0.50600000000000001</v>
      </c>
      <c r="V215" s="225">
        <f>ROUND(E215*U215,2)</f>
        <v>103.23</v>
      </c>
      <c r="W215" s="225"/>
      <c r="X215" s="225" t="s">
        <v>132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133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62" t="s">
        <v>341</v>
      </c>
      <c r="D216" s="252"/>
      <c r="E216" s="252"/>
      <c r="F216" s="252"/>
      <c r="G216" s="252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25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182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60" t="s">
        <v>263</v>
      </c>
      <c r="D217" s="227"/>
      <c r="E217" s="228">
        <v>24.955500000000001</v>
      </c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25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142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60" t="s">
        <v>264</v>
      </c>
      <c r="D218" s="227"/>
      <c r="E218" s="228">
        <v>115.1925</v>
      </c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5"/>
      <c r="S218" s="225"/>
      <c r="T218" s="225"/>
      <c r="U218" s="225"/>
      <c r="V218" s="225"/>
      <c r="W218" s="225"/>
      <c r="X218" s="225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142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60" t="s">
        <v>342</v>
      </c>
      <c r="D219" s="227"/>
      <c r="E219" s="228">
        <v>1.8959999999999999</v>
      </c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25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142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60" t="s">
        <v>343</v>
      </c>
      <c r="D220" s="227"/>
      <c r="E220" s="228">
        <v>47.655999999999999</v>
      </c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142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60" t="s">
        <v>344</v>
      </c>
      <c r="D221" s="227"/>
      <c r="E221" s="228">
        <v>14.3072</v>
      </c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25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142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x14ac:dyDescent="0.2">
      <c r="A222" s="230" t="s">
        <v>125</v>
      </c>
      <c r="B222" s="231" t="s">
        <v>97</v>
      </c>
      <c r="C222" s="257" t="s">
        <v>27</v>
      </c>
      <c r="D222" s="232"/>
      <c r="E222" s="233"/>
      <c r="F222" s="234"/>
      <c r="G222" s="234">
        <f>SUMIF(AG223:AG227,"&lt;&gt;NOR",G223:G227)</f>
        <v>0</v>
      </c>
      <c r="H222" s="234"/>
      <c r="I222" s="234">
        <f>SUM(I223:I227)</f>
        <v>0</v>
      </c>
      <c r="J222" s="234"/>
      <c r="K222" s="234">
        <f>SUM(K223:K227)</f>
        <v>0</v>
      </c>
      <c r="L222" s="234"/>
      <c r="M222" s="234">
        <f>SUM(M223:M227)</f>
        <v>0</v>
      </c>
      <c r="N222" s="234"/>
      <c r="O222" s="234">
        <f>SUM(O223:O227)</f>
        <v>0</v>
      </c>
      <c r="P222" s="234"/>
      <c r="Q222" s="234">
        <f>SUM(Q223:Q227)</f>
        <v>0</v>
      </c>
      <c r="R222" s="234"/>
      <c r="S222" s="234"/>
      <c r="T222" s="235"/>
      <c r="U222" s="229"/>
      <c r="V222" s="229">
        <f>SUM(V223:V227)</f>
        <v>0</v>
      </c>
      <c r="W222" s="229"/>
      <c r="X222" s="229"/>
      <c r="AG222" t="s">
        <v>126</v>
      </c>
    </row>
    <row r="223" spans="1:60" outlineLevel="1" x14ac:dyDescent="0.2">
      <c r="A223" s="245">
        <v>102</v>
      </c>
      <c r="B223" s="246" t="s">
        <v>345</v>
      </c>
      <c r="C223" s="261" t="s">
        <v>346</v>
      </c>
      <c r="D223" s="247" t="s">
        <v>162</v>
      </c>
      <c r="E223" s="248">
        <v>1</v>
      </c>
      <c r="F223" s="249"/>
      <c r="G223" s="250">
        <f>ROUND(E223*F223,2)</f>
        <v>0</v>
      </c>
      <c r="H223" s="249"/>
      <c r="I223" s="250">
        <f>ROUND(E223*H223,2)</f>
        <v>0</v>
      </c>
      <c r="J223" s="249"/>
      <c r="K223" s="250">
        <f>ROUND(E223*J223,2)</f>
        <v>0</v>
      </c>
      <c r="L223" s="250">
        <v>21</v>
      </c>
      <c r="M223" s="250">
        <f>G223*(1+L223/100)</f>
        <v>0</v>
      </c>
      <c r="N223" s="250">
        <v>0</v>
      </c>
      <c r="O223" s="250">
        <f>ROUND(E223*N223,2)</f>
        <v>0</v>
      </c>
      <c r="P223" s="250">
        <v>0</v>
      </c>
      <c r="Q223" s="250">
        <f>ROUND(E223*P223,2)</f>
        <v>0</v>
      </c>
      <c r="R223" s="250"/>
      <c r="S223" s="250" t="s">
        <v>155</v>
      </c>
      <c r="T223" s="251" t="s">
        <v>156</v>
      </c>
      <c r="U223" s="225">
        <v>0</v>
      </c>
      <c r="V223" s="225">
        <f>ROUND(E223*U223,2)</f>
        <v>0</v>
      </c>
      <c r="W223" s="225"/>
      <c r="X223" s="225" t="s">
        <v>347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348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45">
        <v>103</v>
      </c>
      <c r="B224" s="246" t="s">
        <v>349</v>
      </c>
      <c r="C224" s="261" t="s">
        <v>350</v>
      </c>
      <c r="D224" s="247" t="s">
        <v>0</v>
      </c>
      <c r="E224" s="248">
        <v>1.5</v>
      </c>
      <c r="F224" s="249"/>
      <c r="G224" s="250">
        <f>ROUND(E224*F224,2)</f>
        <v>0</v>
      </c>
      <c r="H224" s="249"/>
      <c r="I224" s="250">
        <f>ROUND(E224*H224,2)</f>
        <v>0</v>
      </c>
      <c r="J224" s="249"/>
      <c r="K224" s="250">
        <f>ROUND(E224*J224,2)</f>
        <v>0</v>
      </c>
      <c r="L224" s="250">
        <v>21</v>
      </c>
      <c r="M224" s="250">
        <f>G224*(1+L224/100)</f>
        <v>0</v>
      </c>
      <c r="N224" s="250">
        <v>0</v>
      </c>
      <c r="O224" s="250">
        <f>ROUND(E224*N224,2)</f>
        <v>0</v>
      </c>
      <c r="P224" s="250">
        <v>0</v>
      </c>
      <c r="Q224" s="250">
        <f>ROUND(E224*P224,2)</f>
        <v>0</v>
      </c>
      <c r="R224" s="250"/>
      <c r="S224" s="250" t="s">
        <v>155</v>
      </c>
      <c r="T224" s="251" t="s">
        <v>156</v>
      </c>
      <c r="U224" s="225">
        <v>0</v>
      </c>
      <c r="V224" s="225">
        <f>ROUND(E224*U224,2)</f>
        <v>0</v>
      </c>
      <c r="W224" s="225"/>
      <c r="X224" s="225" t="s">
        <v>347</v>
      </c>
      <c r="Y224" s="214"/>
      <c r="Z224" s="214"/>
      <c r="AA224" s="214"/>
      <c r="AB224" s="214"/>
      <c r="AC224" s="214"/>
      <c r="AD224" s="214"/>
      <c r="AE224" s="214"/>
      <c r="AF224" s="214"/>
      <c r="AG224" s="214" t="s">
        <v>348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45">
        <v>104</v>
      </c>
      <c r="B225" s="246" t="s">
        <v>351</v>
      </c>
      <c r="C225" s="261" t="s">
        <v>352</v>
      </c>
      <c r="D225" s="247" t="s">
        <v>0</v>
      </c>
      <c r="E225" s="248">
        <v>1.5</v>
      </c>
      <c r="F225" s="249"/>
      <c r="G225" s="250">
        <f>ROUND(E225*F225,2)</f>
        <v>0</v>
      </c>
      <c r="H225" s="249"/>
      <c r="I225" s="250">
        <f>ROUND(E225*H225,2)</f>
        <v>0</v>
      </c>
      <c r="J225" s="249"/>
      <c r="K225" s="250">
        <f>ROUND(E225*J225,2)</f>
        <v>0</v>
      </c>
      <c r="L225" s="250">
        <v>21</v>
      </c>
      <c r="M225" s="250">
        <f>G225*(1+L225/100)</f>
        <v>0</v>
      </c>
      <c r="N225" s="250">
        <v>0</v>
      </c>
      <c r="O225" s="250">
        <f>ROUND(E225*N225,2)</f>
        <v>0</v>
      </c>
      <c r="P225" s="250">
        <v>0</v>
      </c>
      <c r="Q225" s="250">
        <f>ROUND(E225*P225,2)</f>
        <v>0</v>
      </c>
      <c r="R225" s="250"/>
      <c r="S225" s="250" t="s">
        <v>155</v>
      </c>
      <c r="T225" s="251" t="s">
        <v>156</v>
      </c>
      <c r="U225" s="225">
        <v>0</v>
      </c>
      <c r="V225" s="225">
        <f>ROUND(E225*U225,2)</f>
        <v>0</v>
      </c>
      <c r="W225" s="225"/>
      <c r="X225" s="225" t="s">
        <v>347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348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45">
        <v>105</v>
      </c>
      <c r="B226" s="246" t="s">
        <v>353</v>
      </c>
      <c r="C226" s="261" t="s">
        <v>354</v>
      </c>
      <c r="D226" s="247" t="s">
        <v>0</v>
      </c>
      <c r="E226" s="248">
        <v>1.5</v>
      </c>
      <c r="F226" s="249"/>
      <c r="G226" s="250">
        <f>ROUND(E226*F226,2)</f>
        <v>0</v>
      </c>
      <c r="H226" s="249"/>
      <c r="I226" s="250">
        <f>ROUND(E226*H226,2)</f>
        <v>0</v>
      </c>
      <c r="J226" s="249"/>
      <c r="K226" s="250">
        <f>ROUND(E226*J226,2)</f>
        <v>0</v>
      </c>
      <c r="L226" s="250">
        <v>21</v>
      </c>
      <c r="M226" s="250">
        <f>G226*(1+L226/100)</f>
        <v>0</v>
      </c>
      <c r="N226" s="250">
        <v>0</v>
      </c>
      <c r="O226" s="250">
        <f>ROUND(E226*N226,2)</f>
        <v>0</v>
      </c>
      <c r="P226" s="250">
        <v>0</v>
      </c>
      <c r="Q226" s="250">
        <f>ROUND(E226*P226,2)</f>
        <v>0</v>
      </c>
      <c r="R226" s="250"/>
      <c r="S226" s="250" t="s">
        <v>155</v>
      </c>
      <c r="T226" s="251" t="s">
        <v>156</v>
      </c>
      <c r="U226" s="225">
        <v>0</v>
      </c>
      <c r="V226" s="225">
        <f>ROUND(E226*U226,2)</f>
        <v>0</v>
      </c>
      <c r="W226" s="225"/>
      <c r="X226" s="225" t="s">
        <v>347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348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36">
        <v>106</v>
      </c>
      <c r="B227" s="237" t="s">
        <v>355</v>
      </c>
      <c r="C227" s="258" t="s">
        <v>356</v>
      </c>
      <c r="D227" s="238" t="s">
        <v>0</v>
      </c>
      <c r="E227" s="239">
        <v>2</v>
      </c>
      <c r="F227" s="240"/>
      <c r="G227" s="241">
        <f>ROUND(E227*F227,2)</f>
        <v>0</v>
      </c>
      <c r="H227" s="240"/>
      <c r="I227" s="241">
        <f>ROUND(E227*H227,2)</f>
        <v>0</v>
      </c>
      <c r="J227" s="240"/>
      <c r="K227" s="241">
        <f>ROUND(E227*J227,2)</f>
        <v>0</v>
      </c>
      <c r="L227" s="241">
        <v>21</v>
      </c>
      <c r="M227" s="241">
        <f>G227*(1+L227/100)</f>
        <v>0</v>
      </c>
      <c r="N227" s="241">
        <v>0</v>
      </c>
      <c r="O227" s="241">
        <f>ROUND(E227*N227,2)</f>
        <v>0</v>
      </c>
      <c r="P227" s="241">
        <v>0</v>
      </c>
      <c r="Q227" s="241">
        <f>ROUND(E227*P227,2)</f>
        <v>0</v>
      </c>
      <c r="R227" s="241"/>
      <c r="S227" s="241" t="s">
        <v>155</v>
      </c>
      <c r="T227" s="242" t="s">
        <v>156</v>
      </c>
      <c r="U227" s="225">
        <v>0</v>
      </c>
      <c r="V227" s="225">
        <f>ROUND(E227*U227,2)</f>
        <v>0</v>
      </c>
      <c r="W227" s="225"/>
      <c r="X227" s="225" t="s">
        <v>347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348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x14ac:dyDescent="0.2">
      <c r="A228" s="3"/>
      <c r="B228" s="4"/>
      <c r="C228" s="266"/>
      <c r="D228" s="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AE228">
        <v>15</v>
      </c>
      <c r="AF228">
        <v>21</v>
      </c>
      <c r="AG228" t="s">
        <v>112</v>
      </c>
    </row>
    <row r="229" spans="1:60" x14ac:dyDescent="0.2">
      <c r="A229" s="217"/>
      <c r="B229" s="218" t="s">
        <v>29</v>
      </c>
      <c r="C229" s="267"/>
      <c r="D229" s="219"/>
      <c r="E229" s="220"/>
      <c r="F229" s="220"/>
      <c r="G229" s="256">
        <f>G8+G21+G24+G26+G28+G46+G49+G68+G90+G114+G153+G163+G194+G211+G222</f>
        <v>0</v>
      </c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AE229">
        <f>SUMIF(L7:L227,AE228,G7:G227)</f>
        <v>0</v>
      </c>
      <c r="AF229">
        <f>SUMIF(L7:L227,AF228,G7:G227)</f>
        <v>0</v>
      </c>
      <c r="AG229" t="s">
        <v>357</v>
      </c>
    </row>
    <row r="230" spans="1:60" x14ac:dyDescent="0.2">
      <c r="C230" s="268"/>
      <c r="D230" s="10"/>
      <c r="AG230" t="s">
        <v>358</v>
      </c>
    </row>
    <row r="231" spans="1:60" x14ac:dyDescent="0.2">
      <c r="D231" s="10"/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R5yL0MPcYQ7yXhQwq68bawEfLEBifFwtUxulxptNh9V4JVqRIs45A1KCzZ7XdUN0q7OovuCufpKQqAHgzZpLQ==" saltValue="R0ASxNlw5FvzzjS4nXxOew==" spinCount="100000" sheet="1"/>
  <mergeCells count="48">
    <mergeCell ref="C200:G200"/>
    <mergeCell ref="C203:G203"/>
    <mergeCell ref="C207:G207"/>
    <mergeCell ref="C209:G209"/>
    <mergeCell ref="C213:G213"/>
    <mergeCell ref="C216:G216"/>
    <mergeCell ref="C181:G181"/>
    <mergeCell ref="C183:G183"/>
    <mergeCell ref="C186:G186"/>
    <mergeCell ref="C190:G190"/>
    <mergeCell ref="C192:G192"/>
    <mergeCell ref="C198:G198"/>
    <mergeCell ref="C142:G142"/>
    <mergeCell ref="C145:G145"/>
    <mergeCell ref="C149:G149"/>
    <mergeCell ref="C151:G151"/>
    <mergeCell ref="C157:G157"/>
    <mergeCell ref="C162:G162"/>
    <mergeCell ref="C101:G101"/>
    <mergeCell ref="C103:G103"/>
    <mergeCell ref="C106:G106"/>
    <mergeCell ref="C110:G110"/>
    <mergeCell ref="C112:G112"/>
    <mergeCell ref="C140:G140"/>
    <mergeCell ref="C70:G70"/>
    <mergeCell ref="C74:G74"/>
    <mergeCell ref="C75:G75"/>
    <mergeCell ref="C80:G80"/>
    <mergeCell ref="C89:G89"/>
    <mergeCell ref="C94:G94"/>
    <mergeCell ref="C48:G48"/>
    <mergeCell ref="C55:G55"/>
    <mergeCell ref="C57:G57"/>
    <mergeCell ref="C60:G60"/>
    <mergeCell ref="C64:G64"/>
    <mergeCell ref="C66:G66"/>
    <mergeCell ref="C17:G17"/>
    <mergeCell ref="C30:G30"/>
    <mergeCell ref="C35:G35"/>
    <mergeCell ref="C38:G38"/>
    <mergeCell ref="C42:G42"/>
    <mergeCell ref="C44:G4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21-09-30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21-09-30 Pol'!Názvy_tisku</vt:lpstr>
      <vt:lpstr>oadresa</vt:lpstr>
      <vt:lpstr>Stavba!Objednatel</vt:lpstr>
      <vt:lpstr>Stavba!Objekt</vt:lpstr>
      <vt:lpstr>'0001 21-09-30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2021-10-01T08:07:37Z</dcterms:modified>
</cp:coreProperties>
</file>